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otland.gov.uk\dc2\FS3_Home\U208671\_Personal\_UKSAA website\e-league\"/>
    </mc:Choice>
  </mc:AlternateContent>
  <bookViews>
    <workbookView xWindow="480" yWindow="210" windowWidth="11180" windowHeight="3390" firstSheet="6" activeTab="8"/>
  </bookViews>
  <sheets>
    <sheet name="All_Scores" sheetId="1" state="hidden" r:id="rId1"/>
    <sheet name="SeptOct" sheetId="14" state="hidden" r:id="rId2"/>
    <sheet name="Nov" sheetId="13" state="hidden" r:id="rId3"/>
    <sheet name="DecJan" sheetId="12" state="hidden" r:id="rId4"/>
    <sheet name="Feb" sheetId="11" state="hidden" r:id="rId5"/>
    <sheet name="Mar" sheetId="10" state="hidden" r:id="rId6"/>
    <sheet name="University Teams" sheetId="7" r:id="rId7"/>
    <sheet name="Team Regional and National" sheetId="8" r:id="rId8"/>
    <sheet name="Compound Barebow Longbow" sheetId="4" r:id="rId9"/>
    <sheet name="Lookup_Data" sheetId="3" state="hidden" r:id="rId10"/>
  </sheets>
  <definedNames>
    <definedName name="_xlnm._FilterDatabase" localSheetId="0" hidden="1">All_Scores!$B$6:$M$820</definedName>
    <definedName name="_xlnm._FilterDatabase" localSheetId="9" hidden="1">Lookup_Data!$B$6:$E$25</definedName>
    <definedName name="_xlnm._FilterDatabase" localSheetId="5" hidden="1">Mar!$B$6:$V$153</definedName>
    <definedName name="_xlnm._FilterDatabase" localSheetId="1" hidden="1">SeptOct!$B$6:$V$153</definedName>
  </definedNames>
  <calcPr calcId="162913"/>
</workbook>
</file>

<file path=xl/calcChain.xml><?xml version="1.0" encoding="utf-8"?>
<calcChain xmlns="http://schemas.openxmlformats.org/spreadsheetml/2006/main">
  <c r="L7" i="1" l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L372" i="1"/>
  <c r="M372" i="1"/>
  <c r="L373" i="1"/>
  <c r="M373" i="1"/>
  <c r="L374" i="1"/>
  <c r="M374" i="1"/>
  <c r="L375" i="1"/>
  <c r="M375" i="1"/>
  <c r="L376" i="1"/>
  <c r="M376" i="1"/>
  <c r="L377" i="1"/>
  <c r="M377" i="1"/>
  <c r="L378" i="1"/>
  <c r="M378" i="1"/>
  <c r="L379" i="1"/>
  <c r="M379" i="1"/>
  <c r="L380" i="1"/>
  <c r="M380" i="1"/>
  <c r="L381" i="1"/>
  <c r="M381" i="1"/>
  <c r="L382" i="1"/>
  <c r="M382" i="1"/>
  <c r="L383" i="1"/>
  <c r="M383" i="1"/>
  <c r="L384" i="1"/>
  <c r="M384" i="1"/>
  <c r="L385" i="1"/>
  <c r="M385" i="1"/>
  <c r="L386" i="1"/>
  <c r="M386" i="1"/>
  <c r="L387" i="1"/>
  <c r="M387" i="1"/>
  <c r="L388" i="1"/>
  <c r="M388" i="1"/>
  <c r="L389" i="1"/>
  <c r="M389" i="1"/>
  <c r="L390" i="1"/>
  <c r="M390" i="1"/>
  <c r="L391" i="1"/>
  <c r="M391" i="1"/>
  <c r="L392" i="1"/>
  <c r="M392" i="1"/>
  <c r="L393" i="1"/>
  <c r="M393" i="1"/>
  <c r="L394" i="1"/>
  <c r="M394" i="1"/>
  <c r="L395" i="1"/>
  <c r="M395" i="1"/>
  <c r="L396" i="1"/>
  <c r="M396" i="1"/>
  <c r="L397" i="1"/>
  <c r="M397" i="1"/>
  <c r="L398" i="1"/>
  <c r="M398" i="1"/>
  <c r="L399" i="1"/>
  <c r="M399" i="1"/>
  <c r="L400" i="1"/>
  <c r="M400" i="1"/>
  <c r="L401" i="1"/>
  <c r="M401" i="1"/>
  <c r="L402" i="1"/>
  <c r="M402" i="1"/>
  <c r="L403" i="1"/>
  <c r="M403" i="1"/>
  <c r="L404" i="1"/>
  <c r="M404" i="1"/>
  <c r="L405" i="1"/>
  <c r="M405" i="1"/>
  <c r="L406" i="1"/>
  <c r="M406" i="1"/>
  <c r="L407" i="1"/>
  <c r="M407" i="1"/>
  <c r="L408" i="1"/>
  <c r="M408" i="1"/>
  <c r="L409" i="1"/>
  <c r="M409" i="1"/>
  <c r="L410" i="1"/>
  <c r="M410" i="1"/>
  <c r="L411" i="1"/>
  <c r="M411" i="1"/>
  <c r="L412" i="1"/>
  <c r="M412" i="1"/>
  <c r="L413" i="1"/>
  <c r="M413" i="1"/>
  <c r="L414" i="1"/>
  <c r="M414" i="1"/>
  <c r="L415" i="1"/>
  <c r="M415" i="1"/>
  <c r="L416" i="1"/>
  <c r="M416" i="1"/>
  <c r="L417" i="1"/>
  <c r="M417" i="1"/>
  <c r="L418" i="1"/>
  <c r="M418" i="1"/>
  <c r="L419" i="1"/>
  <c r="M419" i="1"/>
  <c r="L420" i="1"/>
  <c r="M420" i="1"/>
  <c r="L421" i="1"/>
  <c r="M421" i="1"/>
  <c r="L422" i="1"/>
  <c r="M422" i="1"/>
  <c r="L423" i="1"/>
  <c r="M423" i="1"/>
  <c r="L424" i="1"/>
  <c r="M424" i="1"/>
  <c r="L425" i="1"/>
  <c r="M425" i="1"/>
  <c r="L426" i="1"/>
  <c r="M426" i="1"/>
  <c r="L427" i="1"/>
  <c r="M427" i="1"/>
  <c r="L428" i="1"/>
  <c r="M428" i="1"/>
  <c r="L429" i="1"/>
  <c r="M429" i="1"/>
  <c r="L430" i="1"/>
  <c r="M430" i="1"/>
  <c r="L431" i="1"/>
  <c r="M431" i="1"/>
  <c r="L432" i="1"/>
  <c r="M432" i="1"/>
  <c r="L433" i="1"/>
  <c r="M433" i="1"/>
  <c r="L434" i="1"/>
  <c r="M434" i="1"/>
  <c r="L435" i="1"/>
  <c r="M435" i="1"/>
  <c r="L436" i="1"/>
  <c r="M436" i="1"/>
  <c r="L437" i="1"/>
  <c r="M437" i="1"/>
  <c r="L438" i="1"/>
  <c r="M438" i="1"/>
  <c r="L439" i="1"/>
  <c r="M439" i="1"/>
  <c r="L440" i="1"/>
  <c r="M440" i="1"/>
  <c r="L441" i="1"/>
  <c r="M441" i="1"/>
  <c r="L442" i="1"/>
  <c r="M442" i="1"/>
  <c r="L443" i="1"/>
  <c r="M443" i="1"/>
  <c r="L444" i="1"/>
  <c r="M444" i="1"/>
  <c r="L445" i="1"/>
  <c r="M445" i="1"/>
  <c r="L446" i="1"/>
  <c r="M446" i="1"/>
  <c r="L447" i="1"/>
  <c r="M447" i="1"/>
  <c r="L448" i="1"/>
  <c r="M448" i="1"/>
  <c r="L449" i="1"/>
  <c r="M449" i="1"/>
  <c r="L450" i="1"/>
  <c r="M450" i="1"/>
  <c r="L451" i="1"/>
  <c r="M451" i="1"/>
  <c r="L452" i="1"/>
  <c r="M452" i="1"/>
  <c r="L453" i="1"/>
  <c r="M453" i="1"/>
  <c r="L454" i="1"/>
  <c r="M454" i="1"/>
  <c r="L455" i="1"/>
  <c r="M455" i="1"/>
  <c r="L456" i="1"/>
  <c r="M456" i="1"/>
  <c r="L457" i="1"/>
  <c r="M457" i="1"/>
  <c r="L458" i="1"/>
  <c r="M458" i="1"/>
  <c r="L459" i="1"/>
  <c r="M459" i="1"/>
  <c r="L460" i="1"/>
  <c r="M460" i="1"/>
  <c r="L461" i="1"/>
  <c r="M461" i="1"/>
  <c r="L462" i="1"/>
  <c r="M462" i="1"/>
  <c r="L463" i="1"/>
  <c r="M463" i="1"/>
  <c r="L464" i="1"/>
  <c r="M464" i="1"/>
  <c r="L465" i="1"/>
  <c r="M465" i="1"/>
  <c r="L466" i="1"/>
  <c r="M466" i="1"/>
  <c r="L467" i="1"/>
  <c r="M467" i="1"/>
  <c r="L468" i="1"/>
  <c r="M468" i="1"/>
  <c r="L469" i="1"/>
  <c r="M469" i="1"/>
  <c r="L470" i="1"/>
  <c r="M470" i="1"/>
  <c r="L471" i="1"/>
  <c r="M471" i="1"/>
  <c r="L472" i="1"/>
  <c r="M472" i="1"/>
  <c r="L473" i="1"/>
  <c r="M473" i="1"/>
  <c r="L474" i="1"/>
  <c r="M474" i="1"/>
  <c r="L475" i="1"/>
  <c r="M475" i="1"/>
  <c r="L476" i="1"/>
  <c r="M476" i="1"/>
  <c r="L477" i="1"/>
  <c r="M477" i="1"/>
  <c r="L478" i="1"/>
  <c r="M478" i="1"/>
  <c r="L479" i="1"/>
  <c r="M479" i="1"/>
  <c r="L480" i="1"/>
  <c r="M480" i="1"/>
  <c r="L481" i="1"/>
  <c r="M481" i="1"/>
  <c r="L482" i="1"/>
  <c r="M482" i="1"/>
  <c r="L483" i="1"/>
  <c r="M483" i="1"/>
  <c r="L484" i="1"/>
  <c r="M484" i="1"/>
  <c r="L485" i="1"/>
  <c r="M485" i="1"/>
  <c r="L486" i="1"/>
  <c r="M486" i="1"/>
  <c r="L487" i="1"/>
  <c r="M487" i="1"/>
  <c r="L488" i="1"/>
  <c r="M488" i="1"/>
  <c r="L489" i="1"/>
  <c r="M489" i="1"/>
  <c r="L490" i="1"/>
  <c r="M490" i="1"/>
  <c r="L491" i="1"/>
  <c r="M491" i="1"/>
  <c r="L492" i="1"/>
  <c r="M492" i="1"/>
  <c r="L493" i="1"/>
  <c r="M493" i="1"/>
  <c r="L494" i="1"/>
  <c r="M494" i="1"/>
  <c r="L495" i="1"/>
  <c r="M495" i="1"/>
  <c r="L496" i="1"/>
  <c r="M496" i="1"/>
  <c r="L497" i="1"/>
  <c r="M497" i="1"/>
  <c r="L498" i="1"/>
  <c r="M498" i="1"/>
  <c r="L499" i="1"/>
  <c r="M499" i="1"/>
  <c r="L500" i="1"/>
  <c r="M500" i="1"/>
  <c r="L501" i="1"/>
  <c r="M501" i="1"/>
  <c r="L502" i="1"/>
  <c r="M502" i="1"/>
  <c r="L503" i="1"/>
  <c r="M503" i="1"/>
  <c r="L504" i="1"/>
  <c r="M504" i="1"/>
  <c r="L505" i="1"/>
  <c r="M505" i="1"/>
  <c r="L506" i="1"/>
  <c r="M506" i="1"/>
  <c r="L507" i="1"/>
  <c r="M507" i="1"/>
  <c r="L508" i="1"/>
  <c r="M508" i="1"/>
  <c r="L509" i="1"/>
  <c r="M509" i="1"/>
  <c r="L510" i="1"/>
  <c r="M510" i="1"/>
  <c r="L511" i="1"/>
  <c r="M511" i="1"/>
  <c r="L512" i="1"/>
  <c r="M512" i="1"/>
  <c r="L513" i="1"/>
  <c r="M513" i="1"/>
  <c r="L514" i="1"/>
  <c r="M514" i="1"/>
  <c r="L515" i="1"/>
  <c r="M515" i="1"/>
  <c r="L516" i="1"/>
  <c r="M516" i="1"/>
  <c r="L517" i="1"/>
  <c r="M517" i="1"/>
  <c r="L518" i="1"/>
  <c r="M518" i="1"/>
  <c r="L519" i="1"/>
  <c r="M519" i="1"/>
  <c r="L520" i="1"/>
  <c r="M520" i="1"/>
  <c r="L521" i="1"/>
  <c r="M521" i="1"/>
  <c r="L522" i="1"/>
  <c r="M522" i="1"/>
  <c r="L523" i="1"/>
  <c r="M523" i="1"/>
  <c r="L524" i="1"/>
  <c r="M524" i="1"/>
  <c r="L525" i="1"/>
  <c r="M525" i="1"/>
  <c r="L526" i="1"/>
  <c r="M526" i="1"/>
  <c r="L527" i="1"/>
  <c r="M527" i="1"/>
  <c r="L528" i="1"/>
  <c r="M528" i="1"/>
  <c r="L529" i="1"/>
  <c r="M529" i="1"/>
  <c r="L530" i="1"/>
  <c r="M530" i="1"/>
  <c r="L531" i="1"/>
  <c r="M531" i="1"/>
  <c r="L532" i="1"/>
  <c r="M532" i="1"/>
  <c r="L533" i="1"/>
  <c r="M533" i="1"/>
  <c r="L534" i="1"/>
  <c r="M534" i="1"/>
  <c r="L535" i="1"/>
  <c r="M535" i="1"/>
  <c r="L536" i="1"/>
  <c r="M536" i="1"/>
  <c r="L537" i="1"/>
  <c r="M537" i="1"/>
  <c r="L538" i="1"/>
  <c r="M538" i="1"/>
  <c r="L539" i="1"/>
  <c r="M539" i="1"/>
  <c r="L540" i="1"/>
  <c r="M540" i="1"/>
  <c r="L541" i="1"/>
  <c r="M541" i="1"/>
  <c r="L542" i="1"/>
  <c r="M542" i="1"/>
  <c r="L543" i="1"/>
  <c r="M543" i="1"/>
  <c r="L544" i="1"/>
  <c r="M544" i="1"/>
  <c r="L545" i="1"/>
  <c r="M545" i="1"/>
  <c r="L546" i="1"/>
  <c r="M546" i="1"/>
  <c r="L547" i="1"/>
  <c r="M547" i="1"/>
  <c r="L548" i="1"/>
  <c r="M548" i="1"/>
  <c r="L549" i="1"/>
  <c r="M549" i="1"/>
  <c r="L550" i="1"/>
  <c r="M550" i="1"/>
  <c r="L551" i="1"/>
  <c r="M551" i="1"/>
  <c r="L552" i="1"/>
  <c r="M552" i="1"/>
  <c r="L553" i="1"/>
  <c r="M553" i="1"/>
  <c r="L554" i="1"/>
  <c r="M554" i="1"/>
  <c r="L555" i="1"/>
  <c r="M555" i="1"/>
  <c r="L556" i="1"/>
  <c r="M556" i="1"/>
  <c r="L557" i="1"/>
  <c r="M557" i="1"/>
  <c r="L558" i="1"/>
  <c r="M558" i="1"/>
  <c r="L559" i="1"/>
  <c r="M559" i="1"/>
  <c r="L560" i="1"/>
  <c r="M560" i="1"/>
  <c r="L561" i="1"/>
  <c r="M561" i="1"/>
  <c r="L562" i="1"/>
  <c r="M562" i="1"/>
  <c r="L563" i="1"/>
  <c r="M563" i="1"/>
  <c r="L564" i="1"/>
  <c r="M564" i="1"/>
  <c r="L565" i="1"/>
  <c r="M565" i="1"/>
  <c r="L566" i="1"/>
  <c r="M566" i="1"/>
  <c r="L567" i="1"/>
  <c r="M567" i="1"/>
  <c r="L568" i="1"/>
  <c r="M568" i="1"/>
  <c r="L569" i="1"/>
  <c r="M569" i="1"/>
  <c r="L570" i="1"/>
  <c r="M570" i="1"/>
  <c r="L571" i="1"/>
  <c r="M571" i="1"/>
  <c r="L572" i="1"/>
  <c r="M572" i="1"/>
  <c r="L573" i="1"/>
  <c r="M573" i="1"/>
  <c r="L574" i="1"/>
  <c r="M574" i="1"/>
  <c r="L575" i="1"/>
  <c r="M575" i="1"/>
  <c r="L576" i="1"/>
  <c r="M576" i="1"/>
  <c r="L577" i="1"/>
  <c r="M577" i="1"/>
  <c r="L578" i="1"/>
  <c r="M578" i="1"/>
  <c r="L579" i="1"/>
  <c r="M579" i="1"/>
  <c r="L580" i="1"/>
  <c r="M580" i="1"/>
  <c r="L581" i="1"/>
  <c r="M581" i="1"/>
  <c r="L582" i="1"/>
  <c r="M582" i="1"/>
  <c r="L583" i="1"/>
  <c r="M583" i="1"/>
  <c r="L584" i="1"/>
  <c r="M584" i="1"/>
  <c r="L585" i="1"/>
  <c r="M585" i="1"/>
  <c r="L586" i="1"/>
  <c r="M586" i="1"/>
  <c r="L587" i="1"/>
  <c r="M587" i="1"/>
  <c r="L588" i="1"/>
  <c r="M588" i="1"/>
  <c r="L589" i="1"/>
  <c r="M589" i="1"/>
  <c r="L590" i="1"/>
  <c r="M590" i="1"/>
  <c r="L591" i="1"/>
  <c r="M591" i="1"/>
  <c r="L592" i="1"/>
  <c r="M592" i="1"/>
  <c r="L593" i="1"/>
  <c r="M593" i="1"/>
  <c r="L594" i="1"/>
  <c r="M594" i="1"/>
  <c r="L595" i="1"/>
  <c r="M595" i="1"/>
  <c r="L596" i="1"/>
  <c r="M596" i="1"/>
  <c r="L597" i="1"/>
  <c r="M597" i="1"/>
  <c r="L598" i="1"/>
  <c r="M598" i="1"/>
  <c r="L599" i="1"/>
  <c r="M599" i="1"/>
  <c r="L600" i="1"/>
  <c r="M600" i="1"/>
  <c r="L601" i="1"/>
  <c r="M601" i="1"/>
  <c r="L602" i="1"/>
  <c r="M602" i="1"/>
  <c r="L603" i="1"/>
  <c r="M603" i="1"/>
  <c r="L604" i="1"/>
  <c r="M604" i="1"/>
  <c r="L605" i="1"/>
  <c r="M605" i="1"/>
  <c r="L606" i="1"/>
  <c r="M606" i="1"/>
  <c r="L607" i="1"/>
  <c r="M607" i="1"/>
  <c r="L608" i="1"/>
  <c r="M608" i="1"/>
  <c r="L609" i="1"/>
  <c r="M609" i="1"/>
  <c r="L610" i="1"/>
  <c r="M610" i="1"/>
  <c r="L611" i="1"/>
  <c r="M611" i="1"/>
  <c r="L612" i="1"/>
  <c r="M612" i="1"/>
  <c r="L613" i="1"/>
  <c r="M613" i="1"/>
  <c r="L614" i="1"/>
  <c r="M614" i="1"/>
  <c r="L615" i="1"/>
  <c r="M615" i="1"/>
  <c r="L616" i="1"/>
  <c r="M616" i="1"/>
  <c r="L617" i="1"/>
  <c r="M617" i="1"/>
  <c r="L618" i="1"/>
  <c r="M618" i="1"/>
  <c r="L619" i="1"/>
  <c r="M619" i="1"/>
  <c r="L620" i="1"/>
  <c r="M620" i="1"/>
  <c r="L621" i="1"/>
  <c r="M621" i="1"/>
  <c r="L622" i="1"/>
  <c r="M622" i="1"/>
  <c r="L623" i="1"/>
  <c r="M623" i="1"/>
  <c r="L624" i="1"/>
  <c r="M624" i="1"/>
  <c r="L625" i="1"/>
  <c r="M625" i="1"/>
  <c r="L626" i="1"/>
  <c r="M626" i="1"/>
  <c r="L627" i="1"/>
  <c r="M627" i="1"/>
  <c r="L628" i="1"/>
  <c r="M628" i="1"/>
  <c r="L629" i="1"/>
  <c r="M629" i="1"/>
  <c r="L630" i="1"/>
  <c r="M630" i="1"/>
  <c r="L631" i="1"/>
  <c r="M631" i="1"/>
  <c r="L632" i="1"/>
  <c r="M632" i="1"/>
  <c r="L633" i="1"/>
  <c r="M633" i="1"/>
  <c r="L634" i="1"/>
  <c r="M634" i="1"/>
  <c r="L635" i="1"/>
  <c r="M635" i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L653" i="1"/>
  <c r="M653" i="1"/>
  <c r="L654" i="1"/>
  <c r="M654" i="1"/>
  <c r="L655" i="1"/>
  <c r="M655" i="1"/>
  <c r="L656" i="1"/>
  <c r="M656" i="1"/>
  <c r="L657" i="1"/>
  <c r="M657" i="1"/>
  <c r="L658" i="1"/>
  <c r="M658" i="1"/>
  <c r="L659" i="1"/>
  <c r="M659" i="1"/>
  <c r="L660" i="1"/>
  <c r="M660" i="1"/>
  <c r="L661" i="1"/>
  <c r="M661" i="1"/>
  <c r="L662" i="1"/>
  <c r="M662" i="1"/>
  <c r="L663" i="1"/>
  <c r="M663" i="1"/>
  <c r="L664" i="1"/>
  <c r="M664" i="1"/>
  <c r="L665" i="1"/>
  <c r="M665" i="1"/>
  <c r="L666" i="1"/>
  <c r="M666" i="1"/>
  <c r="L667" i="1"/>
  <c r="M667" i="1"/>
  <c r="L668" i="1"/>
  <c r="M668" i="1"/>
  <c r="L669" i="1"/>
  <c r="M669" i="1"/>
  <c r="L670" i="1"/>
  <c r="M670" i="1"/>
  <c r="L671" i="1"/>
  <c r="M671" i="1"/>
  <c r="L672" i="1"/>
  <c r="M672" i="1"/>
  <c r="L673" i="1"/>
  <c r="M673" i="1"/>
  <c r="L674" i="1"/>
  <c r="M674" i="1"/>
  <c r="L675" i="1"/>
  <c r="M675" i="1"/>
  <c r="L676" i="1"/>
  <c r="M676" i="1"/>
  <c r="L677" i="1"/>
  <c r="M677" i="1"/>
  <c r="L678" i="1"/>
  <c r="M678" i="1"/>
  <c r="L679" i="1"/>
  <c r="M679" i="1"/>
  <c r="L680" i="1"/>
  <c r="M680" i="1"/>
  <c r="L681" i="1"/>
  <c r="M681" i="1"/>
  <c r="L682" i="1"/>
  <c r="M682" i="1"/>
  <c r="L683" i="1"/>
  <c r="M683" i="1"/>
  <c r="L684" i="1"/>
  <c r="M684" i="1"/>
  <c r="L685" i="1"/>
  <c r="M685" i="1"/>
  <c r="L686" i="1"/>
  <c r="M686" i="1"/>
  <c r="L687" i="1"/>
  <c r="M687" i="1"/>
  <c r="L688" i="1"/>
  <c r="M688" i="1"/>
  <c r="L689" i="1"/>
  <c r="M689" i="1"/>
  <c r="L690" i="1"/>
  <c r="M690" i="1"/>
  <c r="L691" i="1"/>
  <c r="M691" i="1"/>
  <c r="L692" i="1"/>
  <c r="M692" i="1"/>
  <c r="L693" i="1"/>
  <c r="M693" i="1"/>
  <c r="L694" i="1"/>
  <c r="M694" i="1"/>
  <c r="L695" i="1"/>
  <c r="M695" i="1"/>
  <c r="L696" i="1"/>
  <c r="M696" i="1"/>
  <c r="L697" i="1"/>
  <c r="M697" i="1"/>
  <c r="L698" i="1"/>
  <c r="M698" i="1"/>
  <c r="L699" i="1"/>
  <c r="M699" i="1"/>
  <c r="L700" i="1"/>
  <c r="M700" i="1"/>
  <c r="L701" i="1"/>
  <c r="M701" i="1"/>
  <c r="L702" i="1"/>
  <c r="M702" i="1"/>
  <c r="L703" i="1"/>
  <c r="M703" i="1"/>
  <c r="L704" i="1"/>
  <c r="M704" i="1"/>
  <c r="L705" i="1"/>
  <c r="M705" i="1"/>
  <c r="L706" i="1"/>
  <c r="M706" i="1"/>
  <c r="L707" i="1"/>
  <c r="M707" i="1"/>
  <c r="L708" i="1"/>
  <c r="M708" i="1"/>
  <c r="L709" i="1"/>
  <c r="M709" i="1"/>
  <c r="L710" i="1"/>
  <c r="M710" i="1"/>
  <c r="L711" i="1"/>
  <c r="M711" i="1"/>
  <c r="L712" i="1"/>
  <c r="M712" i="1"/>
  <c r="L713" i="1"/>
  <c r="M713" i="1"/>
  <c r="L714" i="1"/>
  <c r="M714" i="1"/>
  <c r="L715" i="1"/>
  <c r="M715" i="1"/>
  <c r="L716" i="1"/>
  <c r="M716" i="1"/>
  <c r="L717" i="1"/>
  <c r="M717" i="1"/>
  <c r="L718" i="1"/>
  <c r="M718" i="1"/>
  <c r="L719" i="1"/>
  <c r="M719" i="1"/>
  <c r="L720" i="1"/>
  <c r="M720" i="1"/>
  <c r="L721" i="1"/>
  <c r="M721" i="1"/>
  <c r="L722" i="1"/>
  <c r="M722" i="1"/>
  <c r="L723" i="1"/>
  <c r="M723" i="1"/>
  <c r="L724" i="1"/>
  <c r="M724" i="1"/>
  <c r="L725" i="1"/>
  <c r="M725" i="1"/>
  <c r="L726" i="1"/>
  <c r="M726" i="1"/>
  <c r="L727" i="1"/>
  <c r="M727" i="1"/>
  <c r="L728" i="1"/>
  <c r="M728" i="1"/>
  <c r="L729" i="1"/>
  <c r="M729" i="1"/>
  <c r="L730" i="1"/>
  <c r="M730" i="1"/>
  <c r="L731" i="1"/>
  <c r="M731" i="1"/>
  <c r="L732" i="1"/>
  <c r="M732" i="1"/>
  <c r="L733" i="1"/>
  <c r="M733" i="1"/>
  <c r="L734" i="1"/>
  <c r="M734" i="1"/>
  <c r="L735" i="1"/>
  <c r="M735" i="1"/>
  <c r="L736" i="1"/>
  <c r="M736" i="1"/>
  <c r="L737" i="1"/>
  <c r="M737" i="1"/>
  <c r="L738" i="1"/>
  <c r="M738" i="1"/>
  <c r="L739" i="1"/>
  <c r="M739" i="1"/>
  <c r="L740" i="1"/>
  <c r="M740" i="1"/>
  <c r="L741" i="1"/>
  <c r="M741" i="1"/>
  <c r="L742" i="1"/>
  <c r="M742" i="1"/>
  <c r="L743" i="1"/>
  <c r="M743" i="1"/>
  <c r="L744" i="1"/>
  <c r="M744" i="1"/>
  <c r="L745" i="1"/>
  <c r="M745" i="1"/>
  <c r="L746" i="1"/>
  <c r="M746" i="1"/>
  <c r="L747" i="1"/>
  <c r="M747" i="1"/>
  <c r="L748" i="1"/>
  <c r="M748" i="1"/>
  <c r="L749" i="1"/>
  <c r="M749" i="1"/>
  <c r="L750" i="1"/>
  <c r="M750" i="1"/>
  <c r="L751" i="1"/>
  <c r="M751" i="1"/>
  <c r="L752" i="1"/>
  <c r="M752" i="1"/>
  <c r="L753" i="1"/>
  <c r="M753" i="1"/>
  <c r="L754" i="1"/>
  <c r="M754" i="1"/>
  <c r="L755" i="1"/>
  <c r="M755" i="1"/>
  <c r="L756" i="1"/>
  <c r="M756" i="1"/>
  <c r="L757" i="1"/>
  <c r="M757" i="1"/>
  <c r="L758" i="1"/>
  <c r="M758" i="1"/>
  <c r="L759" i="1"/>
  <c r="M759" i="1"/>
  <c r="L760" i="1"/>
  <c r="M760" i="1"/>
  <c r="L761" i="1"/>
  <c r="M761" i="1"/>
  <c r="L762" i="1"/>
  <c r="M762" i="1"/>
  <c r="L763" i="1"/>
  <c r="M763" i="1"/>
  <c r="L764" i="1"/>
  <c r="M764" i="1"/>
  <c r="L765" i="1"/>
  <c r="M765" i="1"/>
  <c r="L766" i="1"/>
  <c r="M766" i="1"/>
  <c r="L767" i="1"/>
  <c r="M767" i="1"/>
  <c r="L768" i="1"/>
  <c r="M768" i="1"/>
  <c r="L769" i="1"/>
  <c r="M769" i="1"/>
  <c r="L770" i="1"/>
  <c r="M770" i="1"/>
  <c r="L771" i="1"/>
  <c r="M771" i="1"/>
  <c r="L772" i="1"/>
  <c r="M772" i="1"/>
  <c r="L773" i="1"/>
  <c r="M773" i="1"/>
  <c r="L774" i="1"/>
  <c r="M774" i="1"/>
  <c r="L775" i="1"/>
  <c r="M775" i="1"/>
  <c r="L776" i="1"/>
  <c r="M776" i="1"/>
  <c r="L777" i="1"/>
  <c r="M777" i="1"/>
  <c r="L778" i="1"/>
  <c r="M778" i="1"/>
  <c r="L779" i="1"/>
  <c r="M779" i="1"/>
  <c r="L780" i="1"/>
  <c r="M780" i="1"/>
  <c r="L781" i="1"/>
  <c r="M781" i="1"/>
  <c r="L782" i="1"/>
  <c r="M782" i="1"/>
  <c r="L783" i="1"/>
  <c r="M783" i="1"/>
  <c r="L784" i="1"/>
  <c r="M784" i="1"/>
  <c r="L785" i="1"/>
  <c r="M785" i="1"/>
  <c r="L786" i="1"/>
  <c r="M786" i="1"/>
  <c r="L787" i="1"/>
  <c r="M787" i="1"/>
  <c r="L788" i="1"/>
  <c r="M788" i="1"/>
  <c r="L789" i="1"/>
  <c r="M789" i="1"/>
  <c r="L790" i="1"/>
  <c r="M790" i="1"/>
  <c r="L791" i="1"/>
  <c r="M791" i="1"/>
  <c r="L792" i="1"/>
  <c r="M792" i="1"/>
  <c r="L793" i="1"/>
  <c r="M793" i="1"/>
  <c r="L794" i="1"/>
  <c r="M794" i="1"/>
  <c r="L795" i="1"/>
  <c r="M795" i="1"/>
  <c r="L796" i="1"/>
  <c r="M796" i="1"/>
  <c r="L797" i="1"/>
  <c r="M797" i="1"/>
  <c r="L798" i="1"/>
  <c r="M798" i="1"/>
  <c r="L799" i="1"/>
  <c r="M799" i="1"/>
  <c r="L800" i="1"/>
  <c r="M800" i="1"/>
  <c r="L801" i="1"/>
  <c r="M801" i="1"/>
  <c r="L802" i="1"/>
  <c r="M802" i="1"/>
  <c r="L803" i="1"/>
  <c r="M803" i="1"/>
  <c r="L804" i="1"/>
  <c r="M804" i="1"/>
  <c r="L805" i="1"/>
  <c r="M805" i="1"/>
  <c r="L806" i="1"/>
  <c r="M806" i="1"/>
  <c r="L807" i="1"/>
  <c r="M807" i="1"/>
  <c r="L808" i="1"/>
  <c r="M808" i="1"/>
  <c r="L809" i="1"/>
  <c r="M809" i="1"/>
  <c r="L810" i="1"/>
  <c r="M810" i="1"/>
  <c r="L811" i="1"/>
  <c r="M811" i="1"/>
  <c r="L812" i="1"/>
  <c r="M812" i="1"/>
  <c r="L813" i="1"/>
  <c r="M813" i="1"/>
  <c r="L814" i="1"/>
  <c r="M814" i="1"/>
  <c r="L815" i="1"/>
  <c r="M815" i="1"/>
  <c r="L816" i="1"/>
  <c r="M816" i="1"/>
  <c r="L817" i="1"/>
  <c r="M817" i="1"/>
  <c r="L818" i="1"/>
  <c r="M818" i="1"/>
  <c r="L819" i="1"/>
  <c r="M819" i="1"/>
  <c r="L820" i="1"/>
  <c r="M820" i="1"/>
  <c r="L821" i="1"/>
  <c r="M821" i="1"/>
  <c r="L822" i="1"/>
  <c r="M822" i="1"/>
  <c r="L823" i="1"/>
  <c r="M823" i="1"/>
  <c r="L824" i="1"/>
  <c r="M824" i="1"/>
  <c r="L825" i="1"/>
  <c r="M825" i="1"/>
  <c r="L826" i="1"/>
  <c r="M826" i="1"/>
  <c r="L827" i="1"/>
  <c r="M827" i="1"/>
  <c r="L828" i="1"/>
  <c r="M828" i="1"/>
  <c r="G7" i="4"/>
  <c r="H7" i="4"/>
  <c r="L7" i="4"/>
  <c r="M7" i="4"/>
  <c r="N7" i="4" s="1"/>
  <c r="R7" i="4"/>
  <c r="X7" i="4"/>
  <c r="AD7" i="4"/>
  <c r="AJ7" i="4"/>
  <c r="G8" i="4"/>
  <c r="H8" i="4"/>
  <c r="L8" i="4"/>
  <c r="R8" i="4"/>
  <c r="X8" i="4"/>
  <c r="AD8" i="4"/>
  <c r="AJ8" i="4"/>
  <c r="G9" i="4"/>
  <c r="H9" i="4"/>
  <c r="L9" i="4"/>
  <c r="R9" i="4"/>
  <c r="X9" i="4"/>
  <c r="AD9" i="4"/>
  <c r="AJ9" i="4"/>
  <c r="G10" i="4"/>
  <c r="H10" i="4"/>
  <c r="L10" i="4"/>
  <c r="R10" i="4"/>
  <c r="X10" i="4"/>
  <c r="AD10" i="4"/>
  <c r="AJ10" i="4"/>
  <c r="G11" i="4"/>
  <c r="H11" i="4"/>
  <c r="L11" i="4"/>
  <c r="R11" i="4"/>
  <c r="X11" i="4"/>
  <c r="Y12" i="4" s="1"/>
  <c r="Z12" i="4" s="1"/>
  <c r="Y11" i="4"/>
  <c r="Z11" i="4" s="1"/>
  <c r="AD11" i="4"/>
  <c r="AJ11" i="4"/>
  <c r="G12" i="4"/>
  <c r="H12" i="4"/>
  <c r="L12" i="4"/>
  <c r="R12" i="4"/>
  <c r="X12" i="4"/>
  <c r="AD12" i="4"/>
  <c r="AJ12" i="4"/>
  <c r="AK12" i="4" s="1"/>
  <c r="AL12" i="4" s="1"/>
  <c r="G13" i="4"/>
  <c r="H13" i="4"/>
  <c r="L13" i="4"/>
  <c r="R13" i="4"/>
  <c r="X13" i="4"/>
  <c r="AD13" i="4"/>
  <c r="AJ13" i="4"/>
  <c r="G14" i="4"/>
  <c r="H14" i="4"/>
  <c r="L14" i="4"/>
  <c r="R14" i="4"/>
  <c r="S14" i="4" s="1"/>
  <c r="T14" i="4" s="1"/>
  <c r="X14" i="4"/>
  <c r="AD14" i="4"/>
  <c r="AJ14" i="4"/>
  <c r="AK21" i="4" s="1"/>
  <c r="AL21" i="4" s="1"/>
  <c r="G15" i="4"/>
  <c r="H15" i="4"/>
  <c r="L15" i="4"/>
  <c r="R15" i="4"/>
  <c r="S15" i="4" s="1"/>
  <c r="T15" i="4" s="1"/>
  <c r="X15" i="4"/>
  <c r="Y15" i="4"/>
  <c r="Z15" i="4" s="1"/>
  <c r="AD15" i="4"/>
  <c r="AJ15" i="4"/>
  <c r="G16" i="4"/>
  <c r="H16" i="4"/>
  <c r="L16" i="4"/>
  <c r="M16" i="4" s="1"/>
  <c r="N16" i="4" s="1"/>
  <c r="R16" i="4"/>
  <c r="X16" i="4"/>
  <c r="AD16" i="4"/>
  <c r="AJ16" i="4"/>
  <c r="G17" i="4"/>
  <c r="H17" i="4"/>
  <c r="L17" i="4"/>
  <c r="R17" i="4"/>
  <c r="X17" i="4"/>
  <c r="AD17" i="4"/>
  <c r="AJ17" i="4"/>
  <c r="AK17" i="4"/>
  <c r="AL17" i="4" s="1"/>
  <c r="G18" i="4"/>
  <c r="H18" i="4"/>
  <c r="L18" i="4"/>
  <c r="R18" i="4"/>
  <c r="X18" i="4"/>
  <c r="AD18" i="4"/>
  <c r="AE18" i="4" s="1"/>
  <c r="AF18" i="4" s="1"/>
  <c r="AJ18" i="4"/>
  <c r="G19" i="4"/>
  <c r="H19" i="4"/>
  <c r="L19" i="4"/>
  <c r="R19" i="4"/>
  <c r="X19" i="4"/>
  <c r="Y19" i="4" s="1"/>
  <c r="Z19" i="4" s="1"/>
  <c r="AD19" i="4"/>
  <c r="AJ19" i="4"/>
  <c r="G20" i="4"/>
  <c r="H20" i="4"/>
  <c r="L20" i="4"/>
  <c r="R20" i="4"/>
  <c r="X20" i="4"/>
  <c r="Y20" i="4"/>
  <c r="Z20" i="4" s="1"/>
  <c r="AD20" i="4"/>
  <c r="AJ20" i="4"/>
  <c r="G21" i="4"/>
  <c r="H21" i="4"/>
  <c r="L21" i="4"/>
  <c r="R21" i="4"/>
  <c r="X21" i="4"/>
  <c r="AD21" i="4"/>
  <c r="AJ21" i="4"/>
  <c r="G22" i="4"/>
  <c r="H22" i="4"/>
  <c r="L22" i="4"/>
  <c r="R22" i="4"/>
  <c r="X22" i="4"/>
  <c r="AD22" i="4"/>
  <c r="AJ22" i="4"/>
  <c r="G23" i="4"/>
  <c r="H23" i="4"/>
  <c r="L23" i="4"/>
  <c r="R23" i="4"/>
  <c r="X23" i="4"/>
  <c r="Y23" i="4" s="1"/>
  <c r="Z23" i="4" s="1"/>
  <c r="AD23" i="4"/>
  <c r="AJ23" i="4"/>
  <c r="G24" i="4"/>
  <c r="H24" i="4"/>
  <c r="L24" i="4"/>
  <c r="R24" i="4"/>
  <c r="X24" i="4"/>
  <c r="AD24" i="4"/>
  <c r="AJ24" i="4"/>
  <c r="G25" i="4"/>
  <c r="H25" i="4"/>
  <c r="L25" i="4"/>
  <c r="R25" i="4"/>
  <c r="X25" i="4"/>
  <c r="AD25" i="4"/>
  <c r="AE25" i="4"/>
  <c r="AF25" i="4" s="1"/>
  <c r="AJ25" i="4"/>
  <c r="G26" i="4"/>
  <c r="H26" i="4"/>
  <c r="L26" i="4"/>
  <c r="R26" i="4"/>
  <c r="S26" i="4" s="1"/>
  <c r="T26" i="4" s="1"/>
  <c r="X26" i="4"/>
  <c r="AD26" i="4"/>
  <c r="AJ26" i="4"/>
  <c r="AK26" i="4" s="1"/>
  <c r="AL26" i="4" s="1"/>
  <c r="G27" i="4"/>
  <c r="H27" i="4"/>
  <c r="L27" i="4"/>
  <c r="R27" i="4"/>
  <c r="X27" i="4"/>
  <c r="Y27" i="4"/>
  <c r="Z27" i="4" s="1"/>
  <c r="AD27" i="4"/>
  <c r="AJ27" i="4"/>
  <c r="G34" i="4"/>
  <c r="H34" i="4"/>
  <c r="L34" i="4"/>
  <c r="R34" i="4"/>
  <c r="S34" i="4"/>
  <c r="T34" i="4" s="1"/>
  <c r="X34" i="4"/>
  <c r="AD34" i="4"/>
  <c r="AJ34" i="4"/>
  <c r="AK35" i="4" s="1"/>
  <c r="AL35" i="4" s="1"/>
  <c r="AK34" i="4"/>
  <c r="AL34" i="4" s="1"/>
  <c r="G35" i="4"/>
  <c r="H35" i="4"/>
  <c r="L35" i="4"/>
  <c r="R35" i="4"/>
  <c r="S35" i="4" s="1"/>
  <c r="T35" i="4"/>
  <c r="X35" i="4"/>
  <c r="AD35" i="4"/>
  <c r="AE35" i="4" s="1"/>
  <c r="AF35" i="4" s="1"/>
  <c r="AJ35" i="4"/>
  <c r="G42" i="4"/>
  <c r="H42" i="4"/>
  <c r="L42" i="4"/>
  <c r="R42" i="4"/>
  <c r="S42" i="4" s="1"/>
  <c r="T42" i="4" s="1"/>
  <c r="X42" i="4"/>
  <c r="AD42" i="4"/>
  <c r="AJ42" i="4"/>
  <c r="AK45" i="4" s="1"/>
  <c r="AL45" i="4" s="1"/>
  <c r="G43" i="4"/>
  <c r="H43" i="4"/>
  <c r="L43" i="4"/>
  <c r="R43" i="4"/>
  <c r="S43" i="4" s="1"/>
  <c r="T43" i="4" s="1"/>
  <c r="X43" i="4"/>
  <c r="AD43" i="4"/>
  <c r="AJ43" i="4"/>
  <c r="AK43" i="4"/>
  <c r="AL43" i="4" s="1"/>
  <c r="G44" i="4"/>
  <c r="H44" i="4"/>
  <c r="L44" i="4"/>
  <c r="R44" i="4"/>
  <c r="S44" i="4"/>
  <c r="T44" i="4"/>
  <c r="X44" i="4"/>
  <c r="AD44" i="4"/>
  <c r="AJ44" i="4"/>
  <c r="G45" i="4"/>
  <c r="H45" i="4"/>
  <c r="L45" i="4"/>
  <c r="R45" i="4"/>
  <c r="X45" i="4"/>
  <c r="AD45" i="4"/>
  <c r="AJ45" i="4"/>
  <c r="G46" i="4"/>
  <c r="H46" i="4"/>
  <c r="L46" i="4"/>
  <c r="M46" i="4" s="1"/>
  <c r="N46" i="4" s="1"/>
  <c r="R46" i="4"/>
  <c r="S46" i="4" s="1"/>
  <c r="T46" i="4" s="1"/>
  <c r="X46" i="4"/>
  <c r="AD46" i="4"/>
  <c r="AJ46" i="4"/>
  <c r="G47" i="4"/>
  <c r="H47" i="4"/>
  <c r="L47" i="4"/>
  <c r="R47" i="4"/>
  <c r="S47" i="4" s="1"/>
  <c r="T47" i="4" s="1"/>
  <c r="X47" i="4"/>
  <c r="AD47" i="4"/>
  <c r="AJ47" i="4"/>
  <c r="AK47" i="4"/>
  <c r="AL47" i="4"/>
  <c r="G48" i="4"/>
  <c r="H48" i="4"/>
  <c r="L48" i="4"/>
  <c r="R48" i="4"/>
  <c r="S48" i="4"/>
  <c r="T48" i="4"/>
  <c r="X48" i="4"/>
  <c r="AD48" i="4"/>
  <c r="AJ48" i="4"/>
  <c r="G49" i="4"/>
  <c r="H49" i="4"/>
  <c r="L49" i="4"/>
  <c r="R49" i="4"/>
  <c r="X49" i="4"/>
  <c r="AD49" i="4"/>
  <c r="AJ49" i="4"/>
  <c r="G50" i="4"/>
  <c r="H50" i="4"/>
  <c r="L50" i="4"/>
  <c r="R50" i="4"/>
  <c r="S50" i="4" s="1"/>
  <c r="T50" i="4" s="1"/>
  <c r="X50" i="4"/>
  <c r="AD50" i="4"/>
  <c r="AJ50" i="4"/>
  <c r="G51" i="4"/>
  <c r="H51" i="4"/>
  <c r="L51" i="4"/>
  <c r="R51" i="4"/>
  <c r="S51" i="4" s="1"/>
  <c r="T51" i="4" s="1"/>
  <c r="X51" i="4"/>
  <c r="AD51" i="4"/>
  <c r="AJ51" i="4"/>
  <c r="AK51" i="4"/>
  <c r="AL51" i="4"/>
  <c r="G52" i="4"/>
  <c r="H52" i="4"/>
  <c r="L52" i="4"/>
  <c r="R52" i="4"/>
  <c r="S52" i="4"/>
  <c r="T52" i="4" s="1"/>
  <c r="X52" i="4"/>
  <c r="AD52" i="4"/>
  <c r="AJ52" i="4"/>
  <c r="G53" i="4"/>
  <c r="H53" i="4"/>
  <c r="L53" i="4"/>
  <c r="R53" i="4"/>
  <c r="X53" i="4"/>
  <c r="AD53" i="4"/>
  <c r="AJ53" i="4"/>
  <c r="G54" i="4"/>
  <c r="H54" i="4"/>
  <c r="L54" i="4"/>
  <c r="R54" i="4"/>
  <c r="S54" i="4" s="1"/>
  <c r="T54" i="4" s="1"/>
  <c r="X54" i="4"/>
  <c r="AD54" i="4"/>
  <c r="AJ54" i="4"/>
  <c r="G55" i="4"/>
  <c r="H55" i="4"/>
  <c r="L55" i="4"/>
  <c r="M55" i="4"/>
  <c r="N55" i="4"/>
  <c r="R55" i="4"/>
  <c r="S55" i="4" s="1"/>
  <c r="T55" i="4" s="1"/>
  <c r="X55" i="4"/>
  <c r="AD55" i="4"/>
  <c r="AJ55" i="4"/>
  <c r="G56" i="4"/>
  <c r="H56" i="4"/>
  <c r="L56" i="4"/>
  <c r="R56" i="4"/>
  <c r="S62" i="4" s="1"/>
  <c r="T62" i="4" s="1"/>
  <c r="S56" i="4"/>
  <c r="T56" i="4" s="1"/>
  <c r="X56" i="4"/>
  <c r="AD56" i="4"/>
  <c r="AJ56" i="4"/>
  <c r="AK56" i="4"/>
  <c r="AL56" i="4" s="1"/>
  <c r="G57" i="4"/>
  <c r="H57" i="4"/>
  <c r="L57" i="4"/>
  <c r="R57" i="4"/>
  <c r="X57" i="4"/>
  <c r="AD57" i="4"/>
  <c r="AJ57" i="4"/>
  <c r="G58" i="4"/>
  <c r="H58" i="4"/>
  <c r="L58" i="4"/>
  <c r="R58" i="4"/>
  <c r="S58" i="4" s="1"/>
  <c r="T58" i="4" s="1"/>
  <c r="X58" i="4"/>
  <c r="AD58" i="4"/>
  <c r="AJ58" i="4"/>
  <c r="G59" i="4"/>
  <c r="H59" i="4"/>
  <c r="L59" i="4"/>
  <c r="R59" i="4"/>
  <c r="S59" i="4" s="1"/>
  <c r="T59" i="4" s="1"/>
  <c r="X59" i="4"/>
  <c r="AD59" i="4"/>
  <c r="AJ59" i="4"/>
  <c r="AK59" i="4"/>
  <c r="AL59" i="4" s="1"/>
  <c r="G60" i="4"/>
  <c r="H60" i="4"/>
  <c r="L60" i="4"/>
  <c r="R60" i="4"/>
  <c r="S66" i="4" s="1"/>
  <c r="T66" i="4" s="1"/>
  <c r="S60" i="4"/>
  <c r="T60" i="4" s="1"/>
  <c r="X60" i="4"/>
  <c r="AD60" i="4"/>
  <c r="AJ60" i="4"/>
  <c r="AK60" i="4"/>
  <c r="AL60" i="4" s="1"/>
  <c r="G61" i="4"/>
  <c r="H61" i="4"/>
  <c r="L61" i="4"/>
  <c r="R61" i="4"/>
  <c r="X61" i="4"/>
  <c r="Y61" i="4" s="1"/>
  <c r="Z61" i="4" s="1"/>
  <c r="AD61" i="4"/>
  <c r="AJ61" i="4"/>
  <c r="G62" i="4"/>
  <c r="H62" i="4"/>
  <c r="L62" i="4"/>
  <c r="R62" i="4"/>
  <c r="X62" i="4"/>
  <c r="AD62" i="4"/>
  <c r="AE62" i="4" s="1"/>
  <c r="AF62" i="4" s="1"/>
  <c r="AJ62" i="4"/>
  <c r="AK62" i="4" s="1"/>
  <c r="AL62" i="4" s="1"/>
  <c r="G63" i="4"/>
  <c r="H63" i="4"/>
  <c r="L63" i="4"/>
  <c r="R63" i="4"/>
  <c r="X63" i="4"/>
  <c r="AD63" i="4"/>
  <c r="AJ63" i="4"/>
  <c r="AK63" i="4"/>
  <c r="AL63" i="4" s="1"/>
  <c r="G64" i="4"/>
  <c r="H64" i="4"/>
  <c r="L64" i="4"/>
  <c r="R64" i="4"/>
  <c r="S64" i="4"/>
  <c r="T64" i="4"/>
  <c r="X64" i="4"/>
  <c r="AD64" i="4"/>
  <c r="AJ64" i="4"/>
  <c r="AK64" i="4"/>
  <c r="AL64" i="4" s="1"/>
  <c r="G65" i="4"/>
  <c r="H65" i="4"/>
  <c r="L65" i="4"/>
  <c r="R65" i="4"/>
  <c r="S65" i="4" s="1"/>
  <c r="T65" i="4"/>
  <c r="X65" i="4"/>
  <c r="AD65" i="4"/>
  <c r="AJ65" i="4"/>
  <c r="G66" i="4"/>
  <c r="H66" i="4"/>
  <c r="L66" i="4"/>
  <c r="M66" i="4"/>
  <c r="N66" i="4" s="1"/>
  <c r="R66" i="4"/>
  <c r="X66" i="4"/>
  <c r="AD66" i="4"/>
  <c r="AJ66" i="4"/>
  <c r="G67" i="4"/>
  <c r="H67" i="4"/>
  <c r="L67" i="4"/>
  <c r="R67" i="4"/>
  <c r="X67" i="4"/>
  <c r="AD67" i="4"/>
  <c r="AJ67" i="4"/>
  <c r="AK67" i="4"/>
  <c r="AL67" i="4" s="1"/>
  <c r="L7" i="12"/>
  <c r="M7" i="12"/>
  <c r="N7" i="12"/>
  <c r="O7" i="12" s="1"/>
  <c r="L8" i="12"/>
  <c r="M8" i="12"/>
  <c r="N8" i="12"/>
  <c r="L9" i="12"/>
  <c r="M9" i="12"/>
  <c r="N9" i="12"/>
  <c r="L10" i="12"/>
  <c r="M10" i="12"/>
  <c r="N10" i="12"/>
  <c r="L11" i="12"/>
  <c r="M11" i="12"/>
  <c r="N11" i="12"/>
  <c r="L12" i="12"/>
  <c r="M12" i="12"/>
  <c r="N12" i="12"/>
  <c r="L13" i="12"/>
  <c r="M13" i="12"/>
  <c r="N13" i="12"/>
  <c r="L14" i="12"/>
  <c r="M14" i="12"/>
  <c r="N14" i="12"/>
  <c r="L15" i="12"/>
  <c r="M15" i="12"/>
  <c r="N15" i="12"/>
  <c r="L16" i="12"/>
  <c r="M16" i="12"/>
  <c r="N16" i="12"/>
  <c r="L17" i="12"/>
  <c r="M17" i="12"/>
  <c r="N17" i="12"/>
  <c r="L18" i="12"/>
  <c r="M18" i="12"/>
  <c r="N18" i="12"/>
  <c r="L19" i="12"/>
  <c r="M19" i="12"/>
  <c r="N19" i="12"/>
  <c r="L20" i="12"/>
  <c r="M20" i="12"/>
  <c r="N20" i="12"/>
  <c r="L21" i="12"/>
  <c r="M21" i="12"/>
  <c r="N21" i="12"/>
  <c r="L22" i="12"/>
  <c r="M22" i="12"/>
  <c r="N22" i="12"/>
  <c r="L23" i="12"/>
  <c r="M23" i="12"/>
  <c r="N23" i="12"/>
  <c r="L24" i="12"/>
  <c r="M24" i="12"/>
  <c r="N24" i="12"/>
  <c r="L25" i="12"/>
  <c r="M25" i="12"/>
  <c r="N25" i="12"/>
  <c r="L26" i="12"/>
  <c r="M26" i="12"/>
  <c r="N26" i="12"/>
  <c r="L27" i="12"/>
  <c r="M27" i="12"/>
  <c r="N27" i="12"/>
  <c r="L28" i="12"/>
  <c r="M28" i="12"/>
  <c r="N28" i="12"/>
  <c r="L29" i="12"/>
  <c r="M29" i="12"/>
  <c r="N29" i="12"/>
  <c r="L30" i="12"/>
  <c r="M30" i="12"/>
  <c r="N30" i="12"/>
  <c r="O30" i="12"/>
  <c r="P30" i="12"/>
  <c r="L31" i="12"/>
  <c r="M31" i="12"/>
  <c r="N31" i="12"/>
  <c r="Q30" i="12" s="1"/>
  <c r="O31" i="12"/>
  <c r="P31" i="12" s="1"/>
  <c r="T31" i="12" s="1"/>
  <c r="L32" i="12"/>
  <c r="M32" i="12"/>
  <c r="N32" i="12"/>
  <c r="Q31" i="12" s="1"/>
  <c r="L33" i="12"/>
  <c r="M33" i="12"/>
  <c r="N33" i="12"/>
  <c r="L34" i="12"/>
  <c r="M34" i="12"/>
  <c r="N34" i="12"/>
  <c r="L35" i="12"/>
  <c r="M35" i="12"/>
  <c r="N35" i="12"/>
  <c r="L36" i="12"/>
  <c r="M36" i="12"/>
  <c r="N36" i="12"/>
  <c r="L37" i="12"/>
  <c r="M37" i="12"/>
  <c r="N37" i="12"/>
  <c r="L38" i="12"/>
  <c r="M38" i="12"/>
  <c r="N38" i="12"/>
  <c r="L39" i="12"/>
  <c r="M39" i="12"/>
  <c r="N39" i="12"/>
  <c r="L40" i="12"/>
  <c r="M40" i="12"/>
  <c r="N40" i="12"/>
  <c r="L41" i="12"/>
  <c r="M41" i="12"/>
  <c r="N41" i="12"/>
  <c r="L42" i="12"/>
  <c r="M42" i="12"/>
  <c r="N42" i="12"/>
  <c r="L43" i="12"/>
  <c r="M43" i="12"/>
  <c r="N43" i="12"/>
  <c r="L44" i="12"/>
  <c r="M44" i="12"/>
  <c r="N44" i="12"/>
  <c r="O44" i="12"/>
  <c r="P44" i="12" s="1"/>
  <c r="L45" i="12"/>
  <c r="M45" i="12"/>
  <c r="N45" i="12"/>
  <c r="L46" i="12"/>
  <c r="M46" i="12"/>
  <c r="N46" i="12"/>
  <c r="L47" i="12"/>
  <c r="M47" i="12"/>
  <c r="N47" i="12"/>
  <c r="L48" i="12"/>
  <c r="M48" i="12"/>
  <c r="N48" i="12"/>
  <c r="L49" i="12"/>
  <c r="M49" i="12"/>
  <c r="N49" i="12"/>
  <c r="L50" i="12"/>
  <c r="M50" i="12"/>
  <c r="N50" i="12"/>
  <c r="L51" i="12"/>
  <c r="M51" i="12"/>
  <c r="N51" i="12"/>
  <c r="L52" i="12"/>
  <c r="M52" i="12"/>
  <c r="N52" i="12"/>
  <c r="O52" i="12"/>
  <c r="P52" i="12" s="1"/>
  <c r="T52" i="12" s="1"/>
  <c r="L53" i="12"/>
  <c r="M53" i="12"/>
  <c r="N53" i="12"/>
  <c r="L54" i="12"/>
  <c r="M54" i="12"/>
  <c r="N54" i="12"/>
  <c r="L55" i="12"/>
  <c r="M55" i="12"/>
  <c r="N55" i="12"/>
  <c r="L56" i="12"/>
  <c r="M56" i="12"/>
  <c r="N56" i="12"/>
  <c r="L57" i="12"/>
  <c r="M57" i="12"/>
  <c r="N57" i="12"/>
  <c r="L58" i="12"/>
  <c r="M58" i="12"/>
  <c r="N58" i="12"/>
  <c r="L59" i="12"/>
  <c r="M59" i="12"/>
  <c r="N59" i="12"/>
  <c r="L60" i="12"/>
  <c r="M60" i="12"/>
  <c r="N60" i="12"/>
  <c r="L61" i="12"/>
  <c r="M61" i="12"/>
  <c r="N61" i="12"/>
  <c r="O61" i="12"/>
  <c r="P61" i="12" s="1"/>
  <c r="L62" i="12"/>
  <c r="M62" i="12"/>
  <c r="N62" i="12"/>
  <c r="O62" i="12"/>
  <c r="O63" i="12" s="1"/>
  <c r="P63" i="12" s="1"/>
  <c r="P62" i="12"/>
  <c r="L63" i="12"/>
  <c r="M63" i="12"/>
  <c r="N63" i="12"/>
  <c r="L64" i="12"/>
  <c r="M64" i="12"/>
  <c r="N64" i="12"/>
  <c r="L65" i="12"/>
  <c r="M65" i="12"/>
  <c r="N65" i="12"/>
  <c r="L66" i="12"/>
  <c r="M66" i="12"/>
  <c r="N66" i="12"/>
  <c r="L67" i="12"/>
  <c r="M67" i="12"/>
  <c r="N67" i="12"/>
  <c r="L68" i="12"/>
  <c r="M68" i="12"/>
  <c r="N68" i="12"/>
  <c r="L69" i="12"/>
  <c r="M69" i="12"/>
  <c r="N69" i="12"/>
  <c r="L70" i="12"/>
  <c r="M70" i="12"/>
  <c r="N70" i="12"/>
  <c r="L71" i="12"/>
  <c r="M71" i="12"/>
  <c r="N71" i="12"/>
  <c r="L72" i="12"/>
  <c r="M72" i="12"/>
  <c r="N72" i="12"/>
  <c r="L73" i="12"/>
  <c r="M73" i="12"/>
  <c r="N73" i="12"/>
  <c r="L74" i="12"/>
  <c r="M74" i="12"/>
  <c r="N74" i="12"/>
  <c r="L75" i="12"/>
  <c r="M75" i="12"/>
  <c r="N75" i="12"/>
  <c r="O75" i="12"/>
  <c r="P75" i="12"/>
  <c r="L76" i="12"/>
  <c r="M76" i="12"/>
  <c r="N76" i="12"/>
  <c r="L77" i="12"/>
  <c r="M77" i="12"/>
  <c r="N77" i="12"/>
  <c r="L78" i="12"/>
  <c r="M78" i="12"/>
  <c r="N78" i="12"/>
  <c r="L79" i="12"/>
  <c r="M79" i="12"/>
  <c r="N79" i="12"/>
  <c r="L80" i="12"/>
  <c r="M80" i="12"/>
  <c r="N80" i="12"/>
  <c r="L81" i="12"/>
  <c r="M81" i="12"/>
  <c r="N81" i="12"/>
  <c r="L82" i="12"/>
  <c r="M82" i="12"/>
  <c r="N82" i="12"/>
  <c r="L83" i="12"/>
  <c r="M83" i="12"/>
  <c r="N83" i="12"/>
  <c r="L84" i="12"/>
  <c r="M84" i="12"/>
  <c r="N84" i="12"/>
  <c r="L85" i="12"/>
  <c r="M85" i="12"/>
  <c r="N85" i="12"/>
  <c r="L86" i="12"/>
  <c r="M86" i="12"/>
  <c r="N86" i="12"/>
  <c r="L87" i="12"/>
  <c r="M87" i="12"/>
  <c r="N87" i="12"/>
  <c r="L88" i="12"/>
  <c r="M88" i="12"/>
  <c r="N88" i="12"/>
  <c r="L89" i="12"/>
  <c r="M89" i="12"/>
  <c r="N89" i="12"/>
  <c r="L90" i="12"/>
  <c r="M90" i="12"/>
  <c r="N90" i="12"/>
  <c r="L91" i="12"/>
  <c r="M91" i="12"/>
  <c r="N91" i="12"/>
  <c r="O91" i="12" s="1"/>
  <c r="P91" i="12" s="1"/>
  <c r="Q91" i="12"/>
  <c r="L92" i="12"/>
  <c r="M92" i="12"/>
  <c r="N92" i="12"/>
  <c r="L93" i="12"/>
  <c r="M93" i="12"/>
  <c r="N93" i="12"/>
  <c r="L94" i="12"/>
  <c r="M94" i="12"/>
  <c r="N94" i="12"/>
  <c r="L95" i="12"/>
  <c r="M95" i="12"/>
  <c r="N95" i="12"/>
  <c r="L96" i="12"/>
  <c r="M96" i="12"/>
  <c r="N96" i="12"/>
  <c r="L97" i="12"/>
  <c r="M97" i="12"/>
  <c r="N97" i="12"/>
  <c r="L98" i="12"/>
  <c r="M98" i="12"/>
  <c r="N98" i="12"/>
  <c r="L99" i="12"/>
  <c r="M99" i="12"/>
  <c r="N99" i="12"/>
  <c r="L100" i="12"/>
  <c r="M100" i="12"/>
  <c r="N100" i="12"/>
  <c r="O100" i="12"/>
  <c r="P100" i="12"/>
  <c r="L101" i="12"/>
  <c r="M101" i="12"/>
  <c r="N101" i="12"/>
  <c r="L102" i="12"/>
  <c r="M102" i="12"/>
  <c r="N102" i="12"/>
  <c r="L103" i="12"/>
  <c r="M103" i="12"/>
  <c r="N103" i="12"/>
  <c r="L104" i="12"/>
  <c r="M104" i="12"/>
  <c r="N104" i="12"/>
  <c r="L105" i="12"/>
  <c r="M105" i="12"/>
  <c r="N105" i="12"/>
  <c r="L106" i="12"/>
  <c r="M106" i="12"/>
  <c r="N106" i="12"/>
  <c r="L107" i="12"/>
  <c r="M107" i="12"/>
  <c r="N107" i="12"/>
  <c r="L108" i="12"/>
  <c r="M108" i="12"/>
  <c r="N108" i="12"/>
  <c r="L109" i="12"/>
  <c r="M109" i="12"/>
  <c r="N109" i="12"/>
  <c r="L110" i="12"/>
  <c r="M110" i="12"/>
  <c r="N110" i="12"/>
  <c r="O110" i="12"/>
  <c r="P110" i="12"/>
  <c r="Q110" i="12"/>
  <c r="S110" i="12" s="1"/>
  <c r="R110" i="12"/>
  <c r="U110" i="12"/>
  <c r="L111" i="12"/>
  <c r="M111" i="12"/>
  <c r="N111" i="12"/>
  <c r="O111" i="12"/>
  <c r="P111" i="12" s="1"/>
  <c r="T111" i="12" s="1"/>
  <c r="U111" i="12"/>
  <c r="V111" i="12"/>
  <c r="L112" i="12"/>
  <c r="M112" i="12"/>
  <c r="N112" i="12"/>
  <c r="L113" i="12"/>
  <c r="M113" i="12"/>
  <c r="N113" i="12"/>
  <c r="L114" i="12"/>
  <c r="M114" i="12"/>
  <c r="N114" i="12"/>
  <c r="L115" i="12"/>
  <c r="M115" i="12"/>
  <c r="N115" i="12"/>
  <c r="L116" i="12"/>
  <c r="M116" i="12"/>
  <c r="N116" i="12"/>
  <c r="L117" i="12"/>
  <c r="M117" i="12"/>
  <c r="N117" i="12"/>
  <c r="L118" i="12"/>
  <c r="M118" i="12"/>
  <c r="N118" i="12"/>
  <c r="O118" i="12"/>
  <c r="P118" i="12"/>
  <c r="Q118" i="12"/>
  <c r="S118" i="12" s="1"/>
  <c r="R118" i="12"/>
  <c r="L119" i="12"/>
  <c r="M119" i="12"/>
  <c r="N119" i="12"/>
  <c r="O119" i="12"/>
  <c r="P119" i="12" s="1"/>
  <c r="V119" i="12" s="1"/>
  <c r="T119" i="12"/>
  <c r="U119" i="12"/>
  <c r="L120" i="12"/>
  <c r="M120" i="12"/>
  <c r="N120" i="12"/>
  <c r="O120" i="12"/>
  <c r="P120" i="12" s="1"/>
  <c r="Q120" i="12"/>
  <c r="S120" i="12" s="1"/>
  <c r="R120" i="12"/>
  <c r="L121" i="12"/>
  <c r="M121" i="12"/>
  <c r="N121" i="12"/>
  <c r="O121" i="12"/>
  <c r="P121" i="12"/>
  <c r="Q121" i="12"/>
  <c r="T121" i="12"/>
  <c r="L122" i="12"/>
  <c r="M122" i="12"/>
  <c r="N122" i="12"/>
  <c r="L123" i="12"/>
  <c r="M123" i="12"/>
  <c r="N123" i="12"/>
  <c r="L124" i="12"/>
  <c r="M124" i="12"/>
  <c r="N124" i="12"/>
  <c r="O124" i="12"/>
  <c r="P124" i="12"/>
  <c r="U124" i="12"/>
  <c r="L125" i="12"/>
  <c r="M125" i="12"/>
  <c r="N125" i="12"/>
  <c r="L126" i="12"/>
  <c r="M126" i="12"/>
  <c r="N126" i="12"/>
  <c r="L127" i="12"/>
  <c r="M127" i="12"/>
  <c r="N127" i="12"/>
  <c r="L128" i="12"/>
  <c r="M128" i="12"/>
  <c r="N128" i="12"/>
  <c r="L129" i="12"/>
  <c r="M129" i="12"/>
  <c r="N129" i="12"/>
  <c r="L130" i="12"/>
  <c r="M130" i="12"/>
  <c r="N130" i="12"/>
  <c r="O130" i="12" s="1"/>
  <c r="L131" i="12"/>
  <c r="M131" i="12"/>
  <c r="N131" i="12"/>
  <c r="L132" i="12"/>
  <c r="M132" i="12"/>
  <c r="N132" i="12"/>
  <c r="L133" i="12"/>
  <c r="M133" i="12"/>
  <c r="N133" i="12"/>
  <c r="L134" i="12"/>
  <c r="M134" i="12"/>
  <c r="N134" i="12"/>
  <c r="L135" i="12"/>
  <c r="M135" i="12"/>
  <c r="N135" i="12"/>
  <c r="O135" i="12"/>
  <c r="P135" i="12"/>
  <c r="L136" i="12"/>
  <c r="M136" i="12"/>
  <c r="N136" i="12"/>
  <c r="O136" i="12" s="1"/>
  <c r="P136" i="12" s="1"/>
  <c r="U136" i="12" s="1"/>
  <c r="T136" i="12"/>
  <c r="L137" i="12"/>
  <c r="M137" i="12"/>
  <c r="N137" i="12"/>
  <c r="O137" i="12"/>
  <c r="P137" i="12"/>
  <c r="T137" i="12" s="1"/>
  <c r="Q137" i="12"/>
  <c r="L138" i="12"/>
  <c r="M138" i="12"/>
  <c r="N138" i="12"/>
  <c r="O138" i="12"/>
  <c r="O139" i="12" s="1"/>
  <c r="P138" i="12"/>
  <c r="V138" i="12"/>
  <c r="L139" i="12"/>
  <c r="M139" i="12"/>
  <c r="N139" i="12"/>
  <c r="L140" i="12"/>
  <c r="M140" i="12"/>
  <c r="N140" i="12"/>
  <c r="L141" i="12"/>
  <c r="M141" i="12"/>
  <c r="N141" i="12"/>
  <c r="L142" i="12"/>
  <c r="M142" i="12"/>
  <c r="N142" i="12"/>
  <c r="L143" i="12"/>
  <c r="M143" i="12"/>
  <c r="N143" i="12"/>
  <c r="L144" i="12"/>
  <c r="M144" i="12"/>
  <c r="N144" i="12"/>
  <c r="L145" i="12"/>
  <c r="M145" i="12"/>
  <c r="N145" i="12"/>
  <c r="L146" i="12"/>
  <c r="M146" i="12"/>
  <c r="N146" i="12"/>
  <c r="L147" i="12"/>
  <c r="M147" i="12"/>
  <c r="N147" i="12"/>
  <c r="L148" i="12"/>
  <c r="M148" i="12"/>
  <c r="N148" i="12"/>
  <c r="N149" i="12"/>
  <c r="O149" i="12"/>
  <c r="P149" i="12"/>
  <c r="Q149" i="12" s="1"/>
  <c r="L307" i="12"/>
  <c r="M307" i="12"/>
  <c r="N307" i="12"/>
  <c r="O307" i="12" s="1"/>
  <c r="L308" i="12"/>
  <c r="M308" i="12"/>
  <c r="N308" i="12"/>
  <c r="L309" i="12"/>
  <c r="M309" i="12"/>
  <c r="N309" i="12"/>
  <c r="L310" i="12"/>
  <c r="M310" i="12"/>
  <c r="N310" i="12"/>
  <c r="L311" i="12"/>
  <c r="M311" i="12"/>
  <c r="N311" i="12"/>
  <c r="O311" i="12"/>
  <c r="P311" i="12"/>
  <c r="Q311" i="12"/>
  <c r="S311" i="12" s="1"/>
  <c r="R311" i="12"/>
  <c r="L312" i="12"/>
  <c r="M312" i="12"/>
  <c r="N312" i="12"/>
  <c r="O312" i="12"/>
  <c r="L313" i="12"/>
  <c r="M313" i="12"/>
  <c r="N313" i="12"/>
  <c r="L314" i="12"/>
  <c r="M314" i="12"/>
  <c r="N314" i="12"/>
  <c r="L315" i="12"/>
  <c r="M315" i="12"/>
  <c r="N315" i="12"/>
  <c r="L316" i="12"/>
  <c r="M316" i="12"/>
  <c r="N316" i="12"/>
  <c r="L317" i="12"/>
  <c r="M317" i="12"/>
  <c r="N317" i="12"/>
  <c r="L318" i="12"/>
  <c r="M318" i="12"/>
  <c r="N318" i="12"/>
  <c r="O318" i="12"/>
  <c r="P318" i="12"/>
  <c r="V318" i="12" s="1"/>
  <c r="T318" i="12"/>
  <c r="U318" i="12"/>
  <c r="L319" i="12"/>
  <c r="M319" i="12"/>
  <c r="N319" i="12"/>
  <c r="Q318" i="12" s="1"/>
  <c r="O319" i="12"/>
  <c r="P319" i="12"/>
  <c r="L320" i="12"/>
  <c r="M320" i="12"/>
  <c r="N320" i="12"/>
  <c r="Q319" i="12" s="1"/>
  <c r="O320" i="12"/>
  <c r="L321" i="12"/>
  <c r="M321" i="12"/>
  <c r="N321" i="12"/>
  <c r="L322" i="12"/>
  <c r="M322" i="12"/>
  <c r="N322" i="12"/>
  <c r="L323" i="12"/>
  <c r="M323" i="12"/>
  <c r="N323" i="12"/>
  <c r="L324" i="12"/>
  <c r="M324" i="12"/>
  <c r="N324" i="12"/>
  <c r="L325" i="12"/>
  <c r="M325" i="12"/>
  <c r="N325" i="12"/>
  <c r="O325" i="12"/>
  <c r="O326" i="12" s="1"/>
  <c r="P326" i="12" s="1"/>
  <c r="V326" i="12" s="1"/>
  <c r="L326" i="12"/>
  <c r="M326" i="12"/>
  <c r="N326" i="12"/>
  <c r="Q326" i="12"/>
  <c r="R326" i="12" s="1"/>
  <c r="T326" i="12"/>
  <c r="U326" i="12"/>
  <c r="L327" i="12"/>
  <c r="M327" i="12"/>
  <c r="N327" i="12"/>
  <c r="O327" i="12"/>
  <c r="P327" i="12" s="1"/>
  <c r="T327" i="12" s="1"/>
  <c r="U327" i="12"/>
  <c r="V327" i="12"/>
  <c r="L328" i="12"/>
  <c r="M328" i="12"/>
  <c r="N328" i="12"/>
  <c r="O328" i="12" s="1"/>
  <c r="L329" i="12"/>
  <c r="M329" i="12"/>
  <c r="N329" i="12"/>
  <c r="L330" i="12"/>
  <c r="M330" i="12"/>
  <c r="N330" i="12"/>
  <c r="L331" i="12"/>
  <c r="M331" i="12"/>
  <c r="N331" i="12"/>
  <c r="L332" i="12"/>
  <c r="M332" i="12"/>
  <c r="N332" i="12"/>
  <c r="L333" i="12"/>
  <c r="M333" i="12"/>
  <c r="N333" i="12"/>
  <c r="L334" i="12"/>
  <c r="M334" i="12"/>
  <c r="N334" i="12"/>
  <c r="O334" i="12"/>
  <c r="P334" i="12"/>
  <c r="T334" i="12"/>
  <c r="U334" i="12"/>
  <c r="L335" i="12"/>
  <c r="M335" i="12"/>
  <c r="N335" i="12"/>
  <c r="Q334" i="12" s="1"/>
  <c r="L336" i="12"/>
  <c r="M336" i="12"/>
  <c r="N336" i="12"/>
  <c r="L337" i="12"/>
  <c r="M337" i="12"/>
  <c r="N337" i="12"/>
  <c r="L338" i="12"/>
  <c r="M338" i="12"/>
  <c r="N338" i="12"/>
  <c r="L339" i="12"/>
  <c r="M339" i="12"/>
  <c r="N339" i="12"/>
  <c r="L340" i="12"/>
  <c r="M340" i="12"/>
  <c r="N340" i="12"/>
  <c r="L341" i="12"/>
  <c r="M341" i="12"/>
  <c r="N341" i="12"/>
  <c r="L342" i="12"/>
  <c r="M342" i="12"/>
  <c r="N342" i="12"/>
  <c r="L343" i="12"/>
  <c r="M343" i="12"/>
  <c r="N343" i="12"/>
  <c r="L344" i="12"/>
  <c r="M344" i="12"/>
  <c r="N344" i="12"/>
  <c r="L345" i="12"/>
  <c r="M345" i="12"/>
  <c r="N345" i="12"/>
  <c r="L346" i="12"/>
  <c r="M346" i="12"/>
  <c r="N346" i="12"/>
  <c r="L347" i="12"/>
  <c r="M347" i="12"/>
  <c r="N347" i="12"/>
  <c r="L348" i="12"/>
  <c r="M348" i="12"/>
  <c r="N348" i="12"/>
  <c r="L349" i="12"/>
  <c r="M349" i="12"/>
  <c r="N349" i="12"/>
  <c r="L350" i="12"/>
  <c r="M350" i="12"/>
  <c r="N350" i="12"/>
  <c r="L351" i="12"/>
  <c r="M351" i="12"/>
  <c r="N351" i="12"/>
  <c r="L352" i="12"/>
  <c r="M352" i="12"/>
  <c r="N352" i="12"/>
  <c r="L353" i="12"/>
  <c r="M353" i="12"/>
  <c r="N353" i="12"/>
  <c r="O353" i="12" s="1"/>
  <c r="P353" i="12" s="1"/>
  <c r="L354" i="12"/>
  <c r="M354" i="12"/>
  <c r="N354" i="12"/>
  <c r="O354" i="12"/>
  <c r="P354" i="12" s="1"/>
  <c r="T354" i="12" s="1"/>
  <c r="L355" i="12"/>
  <c r="M355" i="12"/>
  <c r="N355" i="12"/>
  <c r="Q354" i="12" s="1"/>
  <c r="O355" i="12"/>
  <c r="P355" i="12"/>
  <c r="Q355" i="12" s="1"/>
  <c r="L356" i="12"/>
  <c r="M356" i="12"/>
  <c r="N356" i="12"/>
  <c r="O356" i="12" s="1"/>
  <c r="P356" i="12" s="1"/>
  <c r="T356" i="12" s="1"/>
  <c r="U356" i="12"/>
  <c r="V356" i="12"/>
  <c r="L357" i="12"/>
  <c r="M357" i="12"/>
  <c r="N357" i="12"/>
  <c r="Q356" i="12" s="1"/>
  <c r="L358" i="12"/>
  <c r="M358" i="12"/>
  <c r="N358" i="12"/>
  <c r="O358" i="12"/>
  <c r="O359" i="12" s="1"/>
  <c r="P359" i="12" s="1"/>
  <c r="V359" i="12" s="1"/>
  <c r="P358" i="12"/>
  <c r="L359" i="12"/>
  <c r="M359" i="12"/>
  <c r="N359" i="12"/>
  <c r="U359" i="12"/>
  <c r="L360" i="12"/>
  <c r="M360" i="12"/>
  <c r="N360" i="12"/>
  <c r="Q359" i="12" s="1"/>
  <c r="L361" i="12"/>
  <c r="M361" i="12"/>
  <c r="N361" i="12"/>
  <c r="L362" i="12"/>
  <c r="M362" i="12"/>
  <c r="N362" i="12"/>
  <c r="L363" i="12"/>
  <c r="M363" i="12"/>
  <c r="N363" i="12"/>
  <c r="L364" i="12"/>
  <c r="M364" i="12"/>
  <c r="N364" i="12"/>
  <c r="L365" i="12"/>
  <c r="M365" i="12"/>
  <c r="N365" i="12"/>
  <c r="L366" i="12"/>
  <c r="M366" i="12"/>
  <c r="N366" i="12"/>
  <c r="N367" i="12"/>
  <c r="O367" i="12" s="1"/>
  <c r="L7" i="11"/>
  <c r="M7" i="11"/>
  <c r="N7" i="11"/>
  <c r="O7" i="11"/>
  <c r="P7" i="11" s="1"/>
  <c r="T7" i="11"/>
  <c r="L8" i="11"/>
  <c r="M8" i="11"/>
  <c r="N8" i="11"/>
  <c r="O8" i="11"/>
  <c r="P8" i="11"/>
  <c r="L9" i="11"/>
  <c r="M9" i="11"/>
  <c r="N9" i="11"/>
  <c r="O9" i="11" s="1"/>
  <c r="P9" i="11" s="1"/>
  <c r="T9" i="11" s="1"/>
  <c r="U9" i="11"/>
  <c r="V9" i="11"/>
  <c r="L10" i="11"/>
  <c r="M10" i="11"/>
  <c r="N10" i="11"/>
  <c r="Q9" i="11" s="1"/>
  <c r="L11" i="11"/>
  <c r="M11" i="11"/>
  <c r="N11" i="11"/>
  <c r="L12" i="11"/>
  <c r="M12" i="11"/>
  <c r="N12" i="11"/>
  <c r="L13" i="11"/>
  <c r="M13" i="11"/>
  <c r="N13" i="11"/>
  <c r="L14" i="11"/>
  <c r="M14" i="11"/>
  <c r="N14" i="11"/>
  <c r="L15" i="11"/>
  <c r="M15" i="11"/>
  <c r="N15" i="11"/>
  <c r="L16" i="11"/>
  <c r="M16" i="11"/>
  <c r="N16" i="11"/>
  <c r="L17" i="11"/>
  <c r="M17" i="11"/>
  <c r="N17" i="11"/>
  <c r="L18" i="11"/>
  <c r="M18" i="11"/>
  <c r="N18" i="11"/>
  <c r="L19" i="11"/>
  <c r="M19" i="11"/>
  <c r="N19" i="11"/>
  <c r="O19" i="11"/>
  <c r="O20" i="11" s="1"/>
  <c r="P20" i="11" s="1"/>
  <c r="V20" i="11" s="1"/>
  <c r="P19" i="11"/>
  <c r="L20" i="11"/>
  <c r="M20" i="11"/>
  <c r="N20" i="11"/>
  <c r="L21" i="11"/>
  <c r="M21" i="11"/>
  <c r="N21" i="11"/>
  <c r="L22" i="11"/>
  <c r="M22" i="11"/>
  <c r="N22" i="11"/>
  <c r="L23" i="11"/>
  <c r="M23" i="11"/>
  <c r="N23" i="11"/>
  <c r="L24" i="11"/>
  <c r="M24" i="11"/>
  <c r="N24" i="11"/>
  <c r="L25" i="11"/>
  <c r="M25" i="11"/>
  <c r="N25" i="11"/>
  <c r="L26" i="11"/>
  <c r="M26" i="11"/>
  <c r="N26" i="11"/>
  <c r="L27" i="11"/>
  <c r="M27" i="11"/>
  <c r="N27" i="11"/>
  <c r="L28" i="11"/>
  <c r="M28" i="11"/>
  <c r="N28" i="11"/>
  <c r="L29" i="11"/>
  <c r="M29" i="11"/>
  <c r="N29" i="11"/>
  <c r="L30" i="11"/>
  <c r="M30" i="11"/>
  <c r="N30" i="11"/>
  <c r="O30" i="11"/>
  <c r="P30" i="11" s="1"/>
  <c r="T30" i="11" s="1"/>
  <c r="L31" i="11"/>
  <c r="M31" i="11"/>
  <c r="N31" i="11"/>
  <c r="O31" i="11"/>
  <c r="P31" i="11"/>
  <c r="L32" i="11"/>
  <c r="M32" i="11"/>
  <c r="N32" i="11"/>
  <c r="O32" i="11"/>
  <c r="P32" i="11"/>
  <c r="L33" i="11"/>
  <c r="M33" i="11"/>
  <c r="N33" i="11"/>
  <c r="L34" i="11"/>
  <c r="M34" i="11"/>
  <c r="N34" i="11"/>
  <c r="L35" i="11"/>
  <c r="M35" i="11"/>
  <c r="N35" i="11"/>
  <c r="L36" i="11"/>
  <c r="M36" i="11"/>
  <c r="N36" i="11"/>
  <c r="L37" i="11"/>
  <c r="M37" i="11"/>
  <c r="N37" i="11"/>
  <c r="L38" i="11"/>
  <c r="M38" i="11"/>
  <c r="N38" i="11"/>
  <c r="L39" i="11"/>
  <c r="M39" i="11"/>
  <c r="N39" i="11"/>
  <c r="L40" i="11"/>
  <c r="M40" i="11"/>
  <c r="N40" i="11"/>
  <c r="L41" i="11"/>
  <c r="M41" i="11"/>
  <c r="N41" i="11"/>
  <c r="L42" i="11"/>
  <c r="M42" i="11"/>
  <c r="N42" i="11"/>
  <c r="L43" i="11"/>
  <c r="M43" i="11"/>
  <c r="N43" i="11"/>
  <c r="L44" i="11"/>
  <c r="M44" i="11"/>
  <c r="N44" i="11"/>
  <c r="L45" i="11"/>
  <c r="M45" i="11"/>
  <c r="N45" i="11"/>
  <c r="L46" i="11"/>
  <c r="M46" i="11"/>
  <c r="N46" i="11"/>
  <c r="L47" i="11"/>
  <c r="M47" i="11"/>
  <c r="N47" i="11"/>
  <c r="O47" i="11" s="1"/>
  <c r="P47" i="11" s="1"/>
  <c r="V47" i="11" s="1"/>
  <c r="L48" i="11"/>
  <c r="M48" i="11"/>
  <c r="N48" i="11"/>
  <c r="Q47" i="11" s="1"/>
  <c r="L49" i="11"/>
  <c r="M49" i="11"/>
  <c r="N49" i="11"/>
  <c r="L50" i="11"/>
  <c r="M50" i="11"/>
  <c r="N50" i="11"/>
  <c r="L51" i="11"/>
  <c r="M51" i="11"/>
  <c r="N51" i="11"/>
  <c r="L52" i="11"/>
  <c r="M52" i="11"/>
  <c r="N52" i="11"/>
  <c r="L53" i="11"/>
  <c r="M53" i="11"/>
  <c r="N53" i="11"/>
  <c r="L54" i="11"/>
  <c r="M54" i="11"/>
  <c r="N54" i="11"/>
  <c r="L55" i="11"/>
  <c r="M55" i="11"/>
  <c r="N55" i="11"/>
  <c r="L56" i="11"/>
  <c r="M56" i="11"/>
  <c r="N56" i="11"/>
  <c r="L57" i="11"/>
  <c r="M57" i="11"/>
  <c r="N57" i="11"/>
  <c r="L58" i="11"/>
  <c r="M58" i="11"/>
  <c r="N58" i="11"/>
  <c r="L59" i="11"/>
  <c r="M59" i="11"/>
  <c r="N59" i="11"/>
  <c r="L60" i="11"/>
  <c r="M60" i="11"/>
  <c r="N60" i="11"/>
  <c r="O60" i="11"/>
  <c r="P60" i="11" s="1"/>
  <c r="L61" i="11"/>
  <c r="M61" i="11"/>
  <c r="N61" i="11"/>
  <c r="Q60" i="11" s="1"/>
  <c r="L62" i="11"/>
  <c r="M62" i="11"/>
  <c r="N62" i="11"/>
  <c r="L63" i="11"/>
  <c r="M63" i="11"/>
  <c r="N63" i="11"/>
  <c r="L64" i="11"/>
  <c r="M64" i="11"/>
  <c r="N64" i="11"/>
  <c r="L65" i="11"/>
  <c r="M65" i="11"/>
  <c r="N65" i="11"/>
  <c r="L66" i="11"/>
  <c r="M66" i="11"/>
  <c r="N66" i="11"/>
  <c r="L67" i="11"/>
  <c r="M67" i="11"/>
  <c r="N67" i="11"/>
  <c r="L68" i="11"/>
  <c r="M68" i="11"/>
  <c r="N68" i="11"/>
  <c r="L69" i="11"/>
  <c r="M69" i="11"/>
  <c r="N69" i="11"/>
  <c r="L70" i="11"/>
  <c r="M70" i="11"/>
  <c r="N70" i="11"/>
  <c r="L71" i="11"/>
  <c r="M71" i="11"/>
  <c r="N71" i="11"/>
  <c r="L72" i="11"/>
  <c r="M72" i="11"/>
  <c r="N72" i="11"/>
  <c r="L73" i="11"/>
  <c r="M73" i="11"/>
  <c r="N73" i="11"/>
  <c r="L74" i="11"/>
  <c r="M74" i="11"/>
  <c r="N74" i="11"/>
  <c r="L75" i="11"/>
  <c r="M75" i="11"/>
  <c r="N75" i="11"/>
  <c r="L76" i="11"/>
  <c r="M76" i="11"/>
  <c r="N76" i="11"/>
  <c r="L77" i="11"/>
  <c r="M77" i="11"/>
  <c r="N77" i="11"/>
  <c r="L78" i="11"/>
  <c r="M78" i="11"/>
  <c r="N78" i="11"/>
  <c r="L79" i="11"/>
  <c r="M79" i="11"/>
  <c r="N79" i="11"/>
  <c r="L80" i="11"/>
  <c r="M80" i="11"/>
  <c r="N80" i="11"/>
  <c r="L81" i="11"/>
  <c r="M81" i="11"/>
  <c r="N81" i="11"/>
  <c r="L82" i="11"/>
  <c r="M82" i="11"/>
  <c r="N82" i="11"/>
  <c r="L83" i="11"/>
  <c r="M83" i="11"/>
  <c r="N83" i="11"/>
  <c r="L84" i="11"/>
  <c r="M84" i="11"/>
  <c r="N84" i="11"/>
  <c r="O84" i="11"/>
  <c r="P84" i="11" s="1"/>
  <c r="L85" i="11"/>
  <c r="M85" i="11"/>
  <c r="N85" i="11"/>
  <c r="Q84" i="11" s="1"/>
  <c r="L86" i="11"/>
  <c r="M86" i="11"/>
  <c r="N86" i="11"/>
  <c r="L87" i="11"/>
  <c r="M87" i="11"/>
  <c r="N87" i="11"/>
  <c r="L88" i="11"/>
  <c r="M88" i="11"/>
  <c r="N88" i="11"/>
  <c r="L89" i="11"/>
  <c r="M89" i="11"/>
  <c r="N89" i="11"/>
  <c r="L90" i="11"/>
  <c r="M90" i="11"/>
  <c r="N90" i="11"/>
  <c r="L91" i="11"/>
  <c r="M91" i="11"/>
  <c r="N91" i="11"/>
  <c r="L92" i="11"/>
  <c r="M92" i="11"/>
  <c r="N92" i="11"/>
  <c r="L93" i="11"/>
  <c r="M93" i="11"/>
  <c r="N93" i="11"/>
  <c r="L94" i="11"/>
  <c r="M94" i="11"/>
  <c r="N94" i="11"/>
  <c r="L95" i="11"/>
  <c r="M95" i="11"/>
  <c r="N95" i="11"/>
  <c r="L96" i="11"/>
  <c r="M96" i="11"/>
  <c r="N96" i="11"/>
  <c r="L97" i="11"/>
  <c r="M97" i="11"/>
  <c r="N97" i="11"/>
  <c r="L98" i="11"/>
  <c r="M98" i="11"/>
  <c r="N98" i="11"/>
  <c r="O98" i="11"/>
  <c r="P98" i="11" s="1"/>
  <c r="U98" i="11"/>
  <c r="L99" i="11"/>
  <c r="M99" i="11"/>
  <c r="N99" i="11"/>
  <c r="L100" i="11"/>
  <c r="M100" i="11"/>
  <c r="N100" i="11"/>
  <c r="L101" i="11"/>
  <c r="M101" i="11"/>
  <c r="N101" i="11"/>
  <c r="L102" i="11"/>
  <c r="M102" i="11"/>
  <c r="N102" i="11"/>
  <c r="L103" i="11"/>
  <c r="M103" i="11"/>
  <c r="N103" i="11"/>
  <c r="O103" i="11" s="1"/>
  <c r="P103" i="11" s="1"/>
  <c r="T103" i="11" s="1"/>
  <c r="U103" i="11"/>
  <c r="L104" i="11"/>
  <c r="M104" i="11"/>
  <c r="N104" i="11"/>
  <c r="L105" i="11"/>
  <c r="M105" i="11"/>
  <c r="N105" i="11"/>
  <c r="L106" i="11"/>
  <c r="M106" i="11"/>
  <c r="N106" i="11"/>
  <c r="L107" i="11"/>
  <c r="M107" i="11"/>
  <c r="N107" i="11"/>
  <c r="L108" i="11"/>
  <c r="M108" i="11"/>
  <c r="N108" i="11"/>
  <c r="L109" i="11"/>
  <c r="M109" i="11"/>
  <c r="N109" i="11"/>
  <c r="L110" i="11"/>
  <c r="M110" i="11"/>
  <c r="N110" i="11"/>
  <c r="L111" i="11"/>
  <c r="M111" i="11"/>
  <c r="N111" i="11"/>
  <c r="L112" i="11"/>
  <c r="M112" i="11"/>
  <c r="N112" i="11"/>
  <c r="L113" i="11"/>
  <c r="M113" i="11"/>
  <c r="N113" i="11"/>
  <c r="L114" i="11"/>
  <c r="M114" i="11"/>
  <c r="N114" i="11"/>
  <c r="L115" i="11"/>
  <c r="M115" i="11"/>
  <c r="N115" i="11"/>
  <c r="L116" i="11"/>
  <c r="M116" i="11"/>
  <c r="N116" i="11"/>
  <c r="L117" i="11"/>
  <c r="M117" i="11"/>
  <c r="N117" i="11"/>
  <c r="L118" i="11"/>
  <c r="M118" i="11"/>
  <c r="N118" i="11"/>
  <c r="L119" i="11"/>
  <c r="M119" i="11"/>
  <c r="N119" i="11"/>
  <c r="L120" i="11"/>
  <c r="M120" i="11"/>
  <c r="N120" i="11"/>
  <c r="L121" i="11"/>
  <c r="M121" i="11"/>
  <c r="N121" i="11"/>
  <c r="L122" i="11"/>
  <c r="M122" i="11"/>
  <c r="N122" i="11"/>
  <c r="L123" i="11"/>
  <c r="M123" i="11"/>
  <c r="N123" i="11"/>
  <c r="L124" i="11"/>
  <c r="M124" i="11"/>
  <c r="N124" i="11"/>
  <c r="L125" i="11"/>
  <c r="M125" i="11"/>
  <c r="N125" i="11"/>
  <c r="L126" i="11"/>
  <c r="M126" i="11"/>
  <c r="N126" i="11"/>
  <c r="L127" i="11"/>
  <c r="M127" i="11"/>
  <c r="N127" i="11"/>
  <c r="L128" i="11"/>
  <c r="M128" i="11"/>
  <c r="N128" i="11"/>
  <c r="L129" i="11"/>
  <c r="M129" i="11"/>
  <c r="N129" i="11"/>
  <c r="O129" i="11"/>
  <c r="O130" i="11" s="1"/>
  <c r="L130" i="11"/>
  <c r="M130" i="11"/>
  <c r="N130" i="11"/>
  <c r="L131" i="11"/>
  <c r="M131" i="11"/>
  <c r="N131" i="11"/>
  <c r="L132" i="11"/>
  <c r="M132" i="11"/>
  <c r="N132" i="11"/>
  <c r="L133" i="11"/>
  <c r="M133" i="11"/>
  <c r="N133" i="11"/>
  <c r="L134" i="11"/>
  <c r="M134" i="11"/>
  <c r="N134" i="11"/>
  <c r="L135" i="11"/>
  <c r="M135" i="11"/>
  <c r="N135" i="11"/>
  <c r="L136" i="11"/>
  <c r="M136" i="11"/>
  <c r="N136" i="11"/>
  <c r="L137" i="11"/>
  <c r="M137" i="11"/>
  <c r="N137" i="11"/>
  <c r="L138" i="11"/>
  <c r="M138" i="11"/>
  <c r="N138" i="11"/>
  <c r="O138" i="11"/>
  <c r="L139" i="11"/>
  <c r="M139" i="11"/>
  <c r="N139" i="11"/>
  <c r="L140" i="11"/>
  <c r="M140" i="11"/>
  <c r="N140" i="11"/>
  <c r="L141" i="11"/>
  <c r="M141" i="11"/>
  <c r="N141" i="11"/>
  <c r="L142" i="11"/>
  <c r="M142" i="11"/>
  <c r="N142" i="11"/>
  <c r="L143" i="11"/>
  <c r="M143" i="11"/>
  <c r="N143" i="11"/>
  <c r="L144" i="11"/>
  <c r="M144" i="11"/>
  <c r="N144" i="11"/>
  <c r="L145" i="11"/>
  <c r="M145" i="11"/>
  <c r="N145" i="11"/>
  <c r="L146" i="11"/>
  <c r="M146" i="11"/>
  <c r="N146" i="11"/>
  <c r="L147" i="11"/>
  <c r="M147" i="11"/>
  <c r="N147" i="11"/>
  <c r="L148" i="11"/>
  <c r="M148" i="11"/>
  <c r="N148" i="11"/>
  <c r="L149" i="11"/>
  <c r="M149" i="11"/>
  <c r="N149" i="11"/>
  <c r="L150" i="11"/>
  <c r="M150" i="11"/>
  <c r="N150" i="11"/>
  <c r="L151" i="11"/>
  <c r="M151" i="11"/>
  <c r="N151" i="11"/>
  <c r="L152" i="11"/>
  <c r="M152" i="11"/>
  <c r="N152" i="11"/>
  <c r="L153" i="11"/>
  <c r="M153" i="11"/>
  <c r="N153" i="11"/>
  <c r="L154" i="11"/>
  <c r="M154" i="11"/>
  <c r="N154" i="11"/>
  <c r="O154" i="11"/>
  <c r="P154" i="11" s="1"/>
  <c r="V154" i="11"/>
  <c r="L155" i="11"/>
  <c r="M155" i="11"/>
  <c r="N155" i="11"/>
  <c r="L156" i="11"/>
  <c r="M156" i="11"/>
  <c r="N156" i="11"/>
  <c r="L157" i="11"/>
  <c r="M157" i="11"/>
  <c r="N157" i="11"/>
  <c r="L158" i="11"/>
  <c r="M158" i="11"/>
  <c r="N158" i="11"/>
  <c r="L159" i="11"/>
  <c r="M159" i="11"/>
  <c r="N159" i="11"/>
  <c r="L160" i="11"/>
  <c r="M160" i="11"/>
  <c r="N160" i="11"/>
  <c r="L161" i="11"/>
  <c r="M161" i="11"/>
  <c r="N161" i="11"/>
  <c r="L162" i="11"/>
  <c r="M162" i="11"/>
  <c r="N162" i="11"/>
  <c r="L163" i="11"/>
  <c r="M163" i="11"/>
  <c r="N163" i="11"/>
  <c r="L164" i="11"/>
  <c r="M164" i="11"/>
  <c r="N164" i="11"/>
  <c r="L165" i="11"/>
  <c r="M165" i="11"/>
  <c r="N165" i="11"/>
  <c r="L166" i="11"/>
  <c r="M166" i="11"/>
  <c r="N166" i="11"/>
  <c r="L167" i="11"/>
  <c r="M167" i="11"/>
  <c r="N167" i="11"/>
  <c r="L168" i="11"/>
  <c r="M168" i="11"/>
  <c r="N168" i="11"/>
  <c r="L169" i="11"/>
  <c r="M169" i="11"/>
  <c r="N169" i="11"/>
  <c r="L170" i="11"/>
  <c r="M170" i="11"/>
  <c r="N170" i="11"/>
  <c r="L171" i="11"/>
  <c r="M171" i="11"/>
  <c r="N171" i="11"/>
  <c r="L172" i="11"/>
  <c r="M172" i="11"/>
  <c r="N172" i="11"/>
  <c r="L173" i="11"/>
  <c r="M173" i="11"/>
  <c r="N173" i="11"/>
  <c r="O173" i="11" s="1"/>
  <c r="L174" i="11"/>
  <c r="M174" i="11"/>
  <c r="N174" i="11"/>
  <c r="L175" i="11"/>
  <c r="M175" i="11"/>
  <c r="N175" i="11"/>
  <c r="L176" i="11"/>
  <c r="M176" i="11"/>
  <c r="N176" i="11"/>
  <c r="L177" i="11"/>
  <c r="M177" i="11"/>
  <c r="N177" i="11"/>
  <c r="L178" i="11"/>
  <c r="M178" i="11"/>
  <c r="N178" i="11"/>
  <c r="L179" i="11"/>
  <c r="M179" i="11"/>
  <c r="N179" i="11"/>
  <c r="L180" i="11"/>
  <c r="M180" i="11"/>
  <c r="N180" i="11"/>
  <c r="L181" i="11"/>
  <c r="M181" i="11"/>
  <c r="N181" i="11"/>
  <c r="L182" i="11"/>
  <c r="M182" i="11"/>
  <c r="N182" i="11"/>
  <c r="L183" i="11"/>
  <c r="M183" i="11"/>
  <c r="N183" i="11"/>
  <c r="L184" i="11"/>
  <c r="M184" i="11"/>
  <c r="N184" i="11"/>
  <c r="L185" i="11"/>
  <c r="M185" i="11"/>
  <c r="N185" i="11"/>
  <c r="L186" i="11"/>
  <c r="M186" i="11"/>
  <c r="N186" i="11"/>
  <c r="L187" i="11"/>
  <c r="M187" i="11"/>
  <c r="N187" i="11"/>
  <c r="L188" i="11"/>
  <c r="M188" i="11"/>
  <c r="N188" i="11"/>
  <c r="L189" i="11"/>
  <c r="M189" i="11"/>
  <c r="N189" i="11"/>
  <c r="L190" i="11"/>
  <c r="M190" i="11"/>
  <c r="N190" i="11"/>
  <c r="L191" i="11"/>
  <c r="M191" i="11"/>
  <c r="N191" i="11"/>
  <c r="L192" i="11"/>
  <c r="M192" i="11"/>
  <c r="N192" i="11"/>
  <c r="L193" i="11"/>
  <c r="M193" i="11"/>
  <c r="N193" i="11"/>
  <c r="L194" i="11"/>
  <c r="M194" i="11"/>
  <c r="N194" i="11"/>
  <c r="L195" i="11"/>
  <c r="M195" i="11"/>
  <c r="N195" i="11"/>
  <c r="L196" i="11"/>
  <c r="M196" i="11"/>
  <c r="N196" i="11"/>
  <c r="L197" i="11"/>
  <c r="M197" i="11"/>
  <c r="N197" i="11"/>
  <c r="L198" i="11"/>
  <c r="M198" i="11"/>
  <c r="N198" i="11"/>
  <c r="L199" i="11"/>
  <c r="M199" i="11"/>
  <c r="N199" i="11"/>
  <c r="L200" i="11"/>
  <c r="M200" i="11"/>
  <c r="N200" i="11"/>
  <c r="L201" i="11"/>
  <c r="M201" i="11"/>
  <c r="N201" i="11"/>
  <c r="L202" i="11"/>
  <c r="M202" i="11"/>
  <c r="N202" i="11"/>
  <c r="L203" i="11"/>
  <c r="M203" i="11"/>
  <c r="N203" i="11"/>
  <c r="L204" i="11"/>
  <c r="M204" i="11"/>
  <c r="N204" i="11"/>
  <c r="L205" i="11"/>
  <c r="M205" i="11"/>
  <c r="N205" i="11"/>
  <c r="O205" i="11" s="1"/>
  <c r="L206" i="11"/>
  <c r="M206" i="11"/>
  <c r="N206" i="11"/>
  <c r="L207" i="11"/>
  <c r="M207" i="11"/>
  <c r="N207" i="11"/>
  <c r="L208" i="11"/>
  <c r="M208" i="11"/>
  <c r="N208" i="11"/>
  <c r="L209" i="11"/>
  <c r="M209" i="11"/>
  <c r="N209" i="11"/>
  <c r="L210" i="11"/>
  <c r="M210" i="11"/>
  <c r="N210" i="11"/>
  <c r="L211" i="11"/>
  <c r="M211" i="11"/>
  <c r="N211" i="11"/>
  <c r="L212" i="11"/>
  <c r="M212" i="11"/>
  <c r="N212" i="11"/>
  <c r="L213" i="11"/>
  <c r="M213" i="11"/>
  <c r="N213" i="11"/>
  <c r="L214" i="11"/>
  <c r="M214" i="11"/>
  <c r="N214" i="11"/>
  <c r="L215" i="11"/>
  <c r="M215" i="11"/>
  <c r="N215" i="11"/>
  <c r="L216" i="11"/>
  <c r="M216" i="11"/>
  <c r="N216" i="11"/>
  <c r="L217" i="11"/>
  <c r="M217" i="11"/>
  <c r="N217" i="11"/>
  <c r="L218" i="11"/>
  <c r="M218" i="11"/>
  <c r="N218" i="11"/>
  <c r="L219" i="11"/>
  <c r="M219" i="11"/>
  <c r="N219" i="11"/>
  <c r="L220" i="11"/>
  <c r="M220" i="11"/>
  <c r="N220" i="11"/>
  <c r="L221" i="11"/>
  <c r="M221" i="11"/>
  <c r="N221" i="11"/>
  <c r="L222" i="11"/>
  <c r="M222" i="11"/>
  <c r="N222" i="11"/>
  <c r="L223" i="11"/>
  <c r="M223" i="11"/>
  <c r="N223" i="11"/>
  <c r="L224" i="11"/>
  <c r="M224" i="11"/>
  <c r="N224" i="11"/>
  <c r="L225" i="11"/>
  <c r="M225" i="11"/>
  <c r="N225" i="11"/>
  <c r="L226" i="11"/>
  <c r="M226" i="11"/>
  <c r="N226" i="11"/>
  <c r="N227" i="11"/>
  <c r="L307" i="11"/>
  <c r="M307" i="11"/>
  <c r="N307" i="11"/>
  <c r="O307" i="11"/>
  <c r="P307" i="11" s="1"/>
  <c r="S307" i="11"/>
  <c r="L308" i="11"/>
  <c r="M308" i="11"/>
  <c r="N308" i="11"/>
  <c r="Q307" i="11" s="1"/>
  <c r="R307" i="11" s="1"/>
  <c r="O308" i="11"/>
  <c r="O309" i="11" s="1"/>
  <c r="P309" i="11" s="1"/>
  <c r="V309" i="11" s="1"/>
  <c r="L309" i="11"/>
  <c r="M309" i="11"/>
  <c r="N309" i="11"/>
  <c r="T309" i="11"/>
  <c r="U309" i="11"/>
  <c r="L310" i="11"/>
  <c r="M310" i="11"/>
  <c r="N310" i="11"/>
  <c r="L311" i="11"/>
  <c r="M311" i="11"/>
  <c r="N311" i="11"/>
  <c r="O311" i="11"/>
  <c r="P311" i="11" s="1"/>
  <c r="V311" i="11" s="1"/>
  <c r="L312" i="11"/>
  <c r="M312" i="11"/>
  <c r="N312" i="11"/>
  <c r="L313" i="11"/>
  <c r="M313" i="11"/>
  <c r="N313" i="11"/>
  <c r="L314" i="11"/>
  <c r="M314" i="11"/>
  <c r="N314" i="11"/>
  <c r="L315" i="11"/>
  <c r="M315" i="11"/>
  <c r="N315" i="11"/>
  <c r="O315" i="11"/>
  <c r="P315" i="11" s="1"/>
  <c r="L316" i="11"/>
  <c r="M316" i="11"/>
  <c r="N316" i="11"/>
  <c r="O316" i="11"/>
  <c r="P316" i="11"/>
  <c r="L317" i="11"/>
  <c r="M317" i="11"/>
  <c r="N317" i="11"/>
  <c r="Q316" i="11" s="1"/>
  <c r="L318" i="11"/>
  <c r="M318" i="11"/>
  <c r="N318" i="11"/>
  <c r="L319" i="11"/>
  <c r="M319" i="11"/>
  <c r="N319" i="11"/>
  <c r="L320" i="11"/>
  <c r="M320" i="11"/>
  <c r="N320" i="11"/>
  <c r="L321" i="11"/>
  <c r="M321" i="11"/>
  <c r="N321" i="11"/>
  <c r="L322" i="11"/>
  <c r="M322" i="11"/>
  <c r="N322" i="11"/>
  <c r="L323" i="11"/>
  <c r="M323" i="11"/>
  <c r="N323" i="11"/>
  <c r="L324" i="11"/>
  <c r="M324" i="11"/>
  <c r="N324" i="11"/>
  <c r="L325" i="11"/>
  <c r="M325" i="11"/>
  <c r="N325" i="11"/>
  <c r="L326" i="11"/>
  <c r="M326" i="11"/>
  <c r="N326" i="11"/>
  <c r="L327" i="11"/>
  <c r="M327" i="11"/>
  <c r="N327" i="11"/>
  <c r="L328" i="11"/>
  <c r="M328" i="11"/>
  <c r="N328" i="11"/>
  <c r="L329" i="11"/>
  <c r="M329" i="11"/>
  <c r="N329" i="11"/>
  <c r="L330" i="11"/>
  <c r="M330" i="11"/>
  <c r="N330" i="11"/>
  <c r="L331" i="11"/>
  <c r="M331" i="11"/>
  <c r="N331" i="11"/>
  <c r="O331" i="11"/>
  <c r="P331" i="11" s="1"/>
  <c r="L332" i="11"/>
  <c r="M332" i="11"/>
  <c r="N332" i="11"/>
  <c r="O332" i="11"/>
  <c r="P332" i="11"/>
  <c r="T332" i="11"/>
  <c r="L333" i="11"/>
  <c r="M333" i="11"/>
  <c r="N333" i="11"/>
  <c r="Q332" i="11" s="1"/>
  <c r="L334" i="11"/>
  <c r="M334" i="11"/>
  <c r="N334" i="11"/>
  <c r="L335" i="11"/>
  <c r="M335" i="11"/>
  <c r="N335" i="11"/>
  <c r="L336" i="11"/>
  <c r="M336" i="11"/>
  <c r="N336" i="11"/>
  <c r="L337" i="11"/>
  <c r="M337" i="11"/>
  <c r="N337" i="11"/>
  <c r="L338" i="11"/>
  <c r="M338" i="11"/>
  <c r="N338" i="11"/>
  <c r="L339" i="11"/>
  <c r="M339" i="11"/>
  <c r="N339" i="11"/>
  <c r="L340" i="11"/>
  <c r="M340" i="11"/>
  <c r="N340" i="11"/>
  <c r="L341" i="11"/>
  <c r="M341" i="11"/>
  <c r="N341" i="11"/>
  <c r="L342" i="11"/>
  <c r="M342" i="11"/>
  <c r="N342" i="11"/>
  <c r="L343" i="11"/>
  <c r="M343" i="11"/>
  <c r="N343" i="11"/>
  <c r="O343" i="11"/>
  <c r="P343" i="11"/>
  <c r="Q343" i="11"/>
  <c r="S343" i="11" s="1"/>
  <c r="R343" i="11"/>
  <c r="L344" i="11"/>
  <c r="M344" i="11"/>
  <c r="N344" i="11"/>
  <c r="T343" i="11" s="1"/>
  <c r="L345" i="11"/>
  <c r="M345" i="11"/>
  <c r="N345" i="11"/>
  <c r="L346" i="11"/>
  <c r="M346" i="11"/>
  <c r="N346" i="11"/>
  <c r="L347" i="11"/>
  <c r="M347" i="11"/>
  <c r="N347" i="11"/>
  <c r="L348" i="11"/>
  <c r="M348" i="11"/>
  <c r="N348" i="11"/>
  <c r="L349" i="11"/>
  <c r="M349" i="11"/>
  <c r="N349" i="11"/>
  <c r="L350" i="11"/>
  <c r="M350" i="11"/>
  <c r="N350" i="11"/>
  <c r="L351" i="11"/>
  <c r="M351" i="11"/>
  <c r="N351" i="11"/>
  <c r="O351" i="11"/>
  <c r="P351" i="11"/>
  <c r="U351" i="11" s="1"/>
  <c r="L352" i="11"/>
  <c r="M352" i="11"/>
  <c r="N352" i="11"/>
  <c r="T351" i="11" s="1"/>
  <c r="L353" i="11"/>
  <c r="M353" i="11"/>
  <c r="N353" i="11"/>
  <c r="L354" i="11"/>
  <c r="M354" i="11"/>
  <c r="N354" i="11"/>
  <c r="L355" i="11"/>
  <c r="M355" i="11"/>
  <c r="N355" i="11"/>
  <c r="L356" i="11"/>
  <c r="M356" i="11"/>
  <c r="N356" i="11"/>
  <c r="L357" i="11"/>
  <c r="M357" i="11"/>
  <c r="N357" i="11"/>
  <c r="L358" i="11"/>
  <c r="M358" i="11"/>
  <c r="N358" i="11"/>
  <c r="L359" i="11"/>
  <c r="M359" i="11"/>
  <c r="N359" i="11"/>
  <c r="L360" i="11"/>
  <c r="M360" i="11"/>
  <c r="N360" i="11"/>
  <c r="L361" i="11"/>
  <c r="M361" i="11"/>
  <c r="N361" i="11"/>
  <c r="L362" i="11"/>
  <c r="M362" i="11"/>
  <c r="N362" i="11"/>
  <c r="L363" i="11"/>
  <c r="M363" i="11"/>
  <c r="N363" i="11"/>
  <c r="L364" i="11"/>
  <c r="M364" i="11"/>
  <c r="N364" i="11"/>
  <c r="L365" i="11"/>
  <c r="M365" i="11"/>
  <c r="N365" i="11"/>
  <c r="L366" i="11"/>
  <c r="M366" i="11"/>
  <c r="N366" i="11"/>
  <c r="L367" i="11"/>
  <c r="M367" i="11"/>
  <c r="N367" i="11"/>
  <c r="O367" i="11"/>
  <c r="P367" i="11"/>
  <c r="L368" i="11"/>
  <c r="M368" i="11"/>
  <c r="N368" i="11"/>
  <c r="T367" i="11" s="1"/>
  <c r="O368" i="11"/>
  <c r="P368" i="11" s="1"/>
  <c r="L369" i="11"/>
  <c r="M369" i="11"/>
  <c r="N369" i="11"/>
  <c r="L370" i="11"/>
  <c r="M370" i="11"/>
  <c r="N370" i="11"/>
  <c r="L371" i="11"/>
  <c r="M371" i="11"/>
  <c r="N371" i="11"/>
  <c r="O371" i="11" s="1"/>
  <c r="P371" i="11" s="1"/>
  <c r="T371" i="11" s="1"/>
  <c r="U371" i="11"/>
  <c r="V371" i="11"/>
  <c r="L372" i="11"/>
  <c r="M372" i="11"/>
  <c r="N372" i="11"/>
  <c r="Q371" i="11" s="1"/>
  <c r="L373" i="11"/>
  <c r="M373" i="11"/>
  <c r="N373" i="11"/>
  <c r="L374" i="11"/>
  <c r="M374" i="11"/>
  <c r="N374" i="11"/>
  <c r="L375" i="11"/>
  <c r="M375" i="11"/>
  <c r="N375" i="11"/>
  <c r="O375" i="11"/>
  <c r="P375" i="11"/>
  <c r="L376" i="11"/>
  <c r="M376" i="11"/>
  <c r="N376" i="11"/>
  <c r="T375" i="11" s="1"/>
  <c r="L377" i="11"/>
  <c r="M377" i="11"/>
  <c r="N377" i="11"/>
  <c r="L378" i="11"/>
  <c r="M378" i="11"/>
  <c r="N378" i="11"/>
  <c r="L379" i="11"/>
  <c r="M379" i="11"/>
  <c r="N379" i="11"/>
  <c r="L380" i="11"/>
  <c r="M380" i="11"/>
  <c r="N380" i="11"/>
  <c r="L381" i="11"/>
  <c r="M381" i="11"/>
  <c r="N381" i="11"/>
  <c r="L382" i="11"/>
  <c r="M382" i="11"/>
  <c r="N382" i="11"/>
  <c r="L383" i="11"/>
  <c r="M383" i="11"/>
  <c r="N383" i="11"/>
  <c r="L384" i="11"/>
  <c r="M384" i="11"/>
  <c r="N384" i="11"/>
  <c r="L385" i="11"/>
  <c r="M385" i="11"/>
  <c r="N385" i="11"/>
  <c r="L386" i="11"/>
  <c r="M386" i="11"/>
  <c r="N386" i="11"/>
  <c r="L387" i="11"/>
  <c r="M387" i="11"/>
  <c r="N387" i="11"/>
  <c r="L388" i="11"/>
  <c r="M388" i="11"/>
  <c r="N388" i="11"/>
  <c r="L389" i="11"/>
  <c r="M389" i="11"/>
  <c r="N389" i="11"/>
  <c r="L390" i="11"/>
  <c r="M390" i="11"/>
  <c r="N390" i="11"/>
  <c r="L391" i="11"/>
  <c r="M391" i="11"/>
  <c r="N391" i="11"/>
  <c r="L392" i="11"/>
  <c r="M392" i="11"/>
  <c r="N392" i="11"/>
  <c r="L393" i="11"/>
  <c r="M393" i="11"/>
  <c r="N393" i="11"/>
  <c r="L394" i="11"/>
  <c r="M394" i="11"/>
  <c r="N394" i="11"/>
  <c r="L395" i="11"/>
  <c r="M395" i="11"/>
  <c r="N395" i="11"/>
  <c r="L396" i="11"/>
  <c r="M396" i="11"/>
  <c r="N396" i="11"/>
  <c r="L397" i="11"/>
  <c r="M397" i="11"/>
  <c r="N397" i="11"/>
  <c r="L398" i="11"/>
  <c r="M398" i="11"/>
  <c r="N398" i="11"/>
  <c r="L399" i="11"/>
  <c r="M399" i="11"/>
  <c r="N399" i="11"/>
  <c r="O399" i="11"/>
  <c r="P399" i="11"/>
  <c r="Q399" i="11"/>
  <c r="S399" i="11" s="1"/>
  <c r="R399" i="11"/>
  <c r="L400" i="11"/>
  <c r="M400" i="11"/>
  <c r="N400" i="11"/>
  <c r="T399" i="11" s="1"/>
  <c r="L401" i="11"/>
  <c r="M401" i="11"/>
  <c r="N401" i="11"/>
  <c r="L402" i="11"/>
  <c r="M402" i="11"/>
  <c r="N402" i="11"/>
  <c r="L403" i="11"/>
  <c r="M403" i="11"/>
  <c r="N403" i="11"/>
  <c r="L404" i="11"/>
  <c r="M404" i="11"/>
  <c r="N404" i="11"/>
  <c r="L405" i="11"/>
  <c r="M405" i="11"/>
  <c r="N405" i="11"/>
  <c r="L406" i="11"/>
  <c r="M406" i="11"/>
  <c r="N406" i="11"/>
  <c r="L407" i="11"/>
  <c r="M407" i="11"/>
  <c r="N407" i="11"/>
  <c r="L408" i="11"/>
  <c r="M408" i="11"/>
  <c r="N408" i="11"/>
  <c r="O408" i="11" s="1"/>
  <c r="L7" i="10"/>
  <c r="M7" i="10"/>
  <c r="N7" i="10"/>
  <c r="O7" i="10" s="1"/>
  <c r="L8" i="10"/>
  <c r="M8" i="10"/>
  <c r="N8" i="10"/>
  <c r="L9" i="10"/>
  <c r="M9" i="10"/>
  <c r="N9" i="10"/>
  <c r="L10" i="10"/>
  <c r="M10" i="10"/>
  <c r="N10" i="10"/>
  <c r="L11" i="10"/>
  <c r="M11" i="10"/>
  <c r="N11" i="10"/>
  <c r="L12" i="10"/>
  <c r="M12" i="10"/>
  <c r="N12" i="10"/>
  <c r="L13" i="10"/>
  <c r="M13" i="10"/>
  <c r="N13" i="10"/>
  <c r="L14" i="10"/>
  <c r="M14" i="10"/>
  <c r="N14" i="10"/>
  <c r="L15" i="10"/>
  <c r="M15" i="10"/>
  <c r="N15" i="10"/>
  <c r="L16" i="10"/>
  <c r="M16" i="10"/>
  <c r="N16" i="10"/>
  <c r="O16" i="10"/>
  <c r="P16" i="10"/>
  <c r="Q16" i="10"/>
  <c r="L17" i="10"/>
  <c r="M17" i="10"/>
  <c r="N17" i="10"/>
  <c r="O17" i="10" s="1"/>
  <c r="P17" i="10" s="1"/>
  <c r="T17" i="10" s="1"/>
  <c r="L18" i="10"/>
  <c r="M18" i="10"/>
  <c r="N18" i="10"/>
  <c r="Q17" i="10" s="1"/>
  <c r="L19" i="10"/>
  <c r="M19" i="10"/>
  <c r="N19" i="10"/>
  <c r="L20" i="10"/>
  <c r="M20" i="10"/>
  <c r="N20" i="10"/>
  <c r="L21" i="10"/>
  <c r="M21" i="10"/>
  <c r="N21" i="10"/>
  <c r="L22" i="10"/>
  <c r="M22" i="10"/>
  <c r="N22" i="10"/>
  <c r="L23" i="10"/>
  <c r="M23" i="10"/>
  <c r="N23" i="10"/>
  <c r="L24" i="10"/>
  <c r="M24" i="10"/>
  <c r="N24" i="10"/>
  <c r="L25" i="10"/>
  <c r="M25" i="10"/>
  <c r="N25" i="10"/>
  <c r="O25" i="10" s="1"/>
  <c r="P25" i="10" s="1"/>
  <c r="T25" i="10" s="1"/>
  <c r="L26" i="10"/>
  <c r="M26" i="10"/>
  <c r="N26" i="10"/>
  <c r="L27" i="10"/>
  <c r="M27" i="10"/>
  <c r="N27" i="10"/>
  <c r="L28" i="10"/>
  <c r="M28" i="10"/>
  <c r="N28" i="10"/>
  <c r="L29" i="10"/>
  <c r="M29" i="10"/>
  <c r="N29" i="10"/>
  <c r="O29" i="10"/>
  <c r="P29" i="10"/>
  <c r="Q29" i="10"/>
  <c r="S29" i="10" s="1"/>
  <c r="R29" i="10"/>
  <c r="L30" i="10"/>
  <c r="M30" i="10"/>
  <c r="N30" i="10"/>
  <c r="O30" i="10"/>
  <c r="P30" i="10" s="1"/>
  <c r="T30" i="10" s="1"/>
  <c r="L31" i="10"/>
  <c r="M31" i="10"/>
  <c r="N31" i="10"/>
  <c r="Q30" i="10" s="1"/>
  <c r="L32" i="10"/>
  <c r="M32" i="10"/>
  <c r="N32" i="10"/>
  <c r="L33" i="10"/>
  <c r="M33" i="10"/>
  <c r="N33" i="10"/>
  <c r="L34" i="10"/>
  <c r="M34" i="10"/>
  <c r="N34" i="10"/>
  <c r="L35" i="10"/>
  <c r="M35" i="10"/>
  <c r="N35" i="10"/>
  <c r="L36" i="10"/>
  <c r="M36" i="10"/>
  <c r="N36" i="10"/>
  <c r="L37" i="10"/>
  <c r="M37" i="10"/>
  <c r="N37" i="10"/>
  <c r="L38" i="10"/>
  <c r="M38" i="10"/>
  <c r="N38" i="10"/>
  <c r="L39" i="10"/>
  <c r="M39" i="10"/>
  <c r="N39" i="10"/>
  <c r="L40" i="10"/>
  <c r="M40" i="10"/>
  <c r="N40" i="10"/>
  <c r="L41" i="10"/>
  <c r="M41" i="10"/>
  <c r="N41" i="10"/>
  <c r="L42" i="10"/>
  <c r="M42" i="10"/>
  <c r="N42" i="10"/>
  <c r="L43" i="10"/>
  <c r="M43" i="10"/>
  <c r="N43" i="10"/>
  <c r="L44" i="10"/>
  <c r="M44" i="10"/>
  <c r="N44" i="10"/>
  <c r="L45" i="10"/>
  <c r="M45" i="10"/>
  <c r="N45" i="10"/>
  <c r="L46" i="10"/>
  <c r="M46" i="10"/>
  <c r="N46" i="10"/>
  <c r="L47" i="10"/>
  <c r="M47" i="10"/>
  <c r="N47" i="10"/>
  <c r="L48" i="10"/>
  <c r="M48" i="10"/>
  <c r="N48" i="10"/>
  <c r="L49" i="10"/>
  <c r="M49" i="10"/>
  <c r="N49" i="10"/>
  <c r="L50" i="10"/>
  <c r="M50" i="10"/>
  <c r="N50" i="10"/>
  <c r="L51" i="10"/>
  <c r="M51" i="10"/>
  <c r="N51" i="10"/>
  <c r="L52" i="10"/>
  <c r="M52" i="10"/>
  <c r="N52" i="10"/>
  <c r="L53" i="10"/>
  <c r="M53" i="10"/>
  <c r="N53" i="10"/>
  <c r="L54" i="10"/>
  <c r="M54" i="10"/>
  <c r="N54" i="10"/>
  <c r="L55" i="10"/>
  <c r="M55" i="10"/>
  <c r="N55" i="10"/>
  <c r="L56" i="10"/>
  <c r="M56" i="10"/>
  <c r="N56" i="10"/>
  <c r="L57" i="10"/>
  <c r="M57" i="10"/>
  <c r="N57" i="10"/>
  <c r="L58" i="10"/>
  <c r="M58" i="10"/>
  <c r="N58" i="10"/>
  <c r="L59" i="10"/>
  <c r="M59" i="10"/>
  <c r="N59" i="10"/>
  <c r="L60" i="10"/>
  <c r="M60" i="10"/>
  <c r="N60" i="10"/>
  <c r="L61" i="10"/>
  <c r="M61" i="10"/>
  <c r="N61" i="10"/>
  <c r="L62" i="10"/>
  <c r="M62" i="10"/>
  <c r="N62" i="10"/>
  <c r="L63" i="10"/>
  <c r="M63" i="10"/>
  <c r="N63" i="10"/>
  <c r="L64" i="10"/>
  <c r="M64" i="10"/>
  <c r="N64" i="10"/>
  <c r="L65" i="10"/>
  <c r="M65" i="10"/>
  <c r="N65" i="10"/>
  <c r="O65" i="10" s="1"/>
  <c r="P65" i="10" s="1"/>
  <c r="V65" i="10" s="1"/>
  <c r="L66" i="10"/>
  <c r="M66" i="10"/>
  <c r="N66" i="10"/>
  <c r="L67" i="10"/>
  <c r="M67" i="10"/>
  <c r="N67" i="10"/>
  <c r="L68" i="10"/>
  <c r="M68" i="10"/>
  <c r="N68" i="10"/>
  <c r="L69" i="10"/>
  <c r="M69" i="10"/>
  <c r="N69" i="10"/>
  <c r="L70" i="10"/>
  <c r="M70" i="10"/>
  <c r="N70" i="10"/>
  <c r="L71" i="10"/>
  <c r="M71" i="10"/>
  <c r="N71" i="10"/>
  <c r="L72" i="10"/>
  <c r="M72" i="10"/>
  <c r="N72" i="10"/>
  <c r="L73" i="10"/>
  <c r="M73" i="10"/>
  <c r="N73" i="10"/>
  <c r="L74" i="10"/>
  <c r="M74" i="10"/>
  <c r="N74" i="10"/>
  <c r="L75" i="10"/>
  <c r="M75" i="10"/>
  <c r="N75" i="10"/>
  <c r="L76" i="10"/>
  <c r="M76" i="10"/>
  <c r="N76" i="10"/>
  <c r="L77" i="10"/>
  <c r="M77" i="10"/>
  <c r="N77" i="10"/>
  <c r="L78" i="10"/>
  <c r="M78" i="10"/>
  <c r="N78" i="10"/>
  <c r="O78" i="10"/>
  <c r="L79" i="10"/>
  <c r="M79" i="10"/>
  <c r="N79" i="10"/>
  <c r="L80" i="10"/>
  <c r="M80" i="10"/>
  <c r="N80" i="10"/>
  <c r="L81" i="10"/>
  <c r="M81" i="10"/>
  <c r="N81" i="10"/>
  <c r="L82" i="10"/>
  <c r="M82" i="10"/>
  <c r="N82" i="10"/>
  <c r="L83" i="10"/>
  <c r="M83" i="10"/>
  <c r="N83" i="10"/>
  <c r="L84" i="10"/>
  <c r="M84" i="10"/>
  <c r="N84" i="10"/>
  <c r="L85" i="10"/>
  <c r="M85" i="10"/>
  <c r="N85" i="10"/>
  <c r="L86" i="10"/>
  <c r="M86" i="10"/>
  <c r="N86" i="10"/>
  <c r="L87" i="10"/>
  <c r="M87" i="10"/>
  <c r="N87" i="10"/>
  <c r="L88" i="10"/>
  <c r="M88" i="10"/>
  <c r="N88" i="10"/>
  <c r="O88" i="10"/>
  <c r="P88" i="10"/>
  <c r="Q88" i="10" s="1"/>
  <c r="L89" i="10"/>
  <c r="M89" i="10"/>
  <c r="N89" i="10"/>
  <c r="O89" i="10" s="1"/>
  <c r="P89" i="10" s="1"/>
  <c r="T89" i="10" s="1"/>
  <c r="U89" i="10"/>
  <c r="L90" i="10"/>
  <c r="M90" i="10"/>
  <c r="N90" i="10"/>
  <c r="Q89" i="10" s="1"/>
  <c r="L91" i="10"/>
  <c r="M91" i="10"/>
  <c r="N91" i="10"/>
  <c r="L92" i="10"/>
  <c r="M92" i="10"/>
  <c r="N92" i="10"/>
  <c r="L93" i="10"/>
  <c r="M93" i="10"/>
  <c r="N93" i="10"/>
  <c r="L94" i="10"/>
  <c r="M94" i="10"/>
  <c r="N94" i="10"/>
  <c r="L95" i="10"/>
  <c r="M95" i="10"/>
  <c r="N95" i="10"/>
  <c r="O95" i="10"/>
  <c r="P95" i="10" s="1"/>
  <c r="L96" i="10"/>
  <c r="M96" i="10"/>
  <c r="N96" i="10"/>
  <c r="O96" i="10"/>
  <c r="P96" i="10"/>
  <c r="Q96" i="10"/>
  <c r="L97" i="10"/>
  <c r="M97" i="10"/>
  <c r="N97" i="10"/>
  <c r="O97" i="10" s="1"/>
  <c r="P97" i="10" s="1"/>
  <c r="T97" i="10" s="1"/>
  <c r="V97" i="10"/>
  <c r="L98" i="10"/>
  <c r="M98" i="10"/>
  <c r="N98" i="10"/>
  <c r="Q97" i="10" s="1"/>
  <c r="L99" i="10"/>
  <c r="M99" i="10"/>
  <c r="N99" i="10"/>
  <c r="L100" i="10"/>
  <c r="M100" i="10"/>
  <c r="N100" i="10"/>
  <c r="L101" i="10"/>
  <c r="M101" i="10"/>
  <c r="N101" i="10"/>
  <c r="L102" i="10"/>
  <c r="M102" i="10"/>
  <c r="N102" i="10"/>
  <c r="L103" i="10"/>
  <c r="M103" i="10"/>
  <c r="N103" i="10"/>
  <c r="L104" i="10"/>
  <c r="M104" i="10"/>
  <c r="N104" i="10"/>
  <c r="L105" i="10"/>
  <c r="M105" i="10"/>
  <c r="N105" i="10"/>
  <c r="O105" i="10" s="1"/>
  <c r="P105" i="10" s="1"/>
  <c r="T105" i="10" s="1"/>
  <c r="V105" i="10"/>
  <c r="L106" i="10"/>
  <c r="M106" i="10"/>
  <c r="N106" i="10"/>
  <c r="Q105" i="10" s="1"/>
  <c r="L107" i="10"/>
  <c r="M107" i="10"/>
  <c r="N107" i="10"/>
  <c r="L108" i="10"/>
  <c r="M108" i="10"/>
  <c r="N108" i="10"/>
  <c r="L109" i="10"/>
  <c r="M109" i="10"/>
  <c r="N109" i="10"/>
  <c r="L110" i="10"/>
  <c r="M110" i="10"/>
  <c r="N110" i="10"/>
  <c r="L111" i="10"/>
  <c r="M111" i="10"/>
  <c r="N111" i="10"/>
  <c r="L112" i="10"/>
  <c r="M112" i="10"/>
  <c r="N112" i="10"/>
  <c r="L113" i="10"/>
  <c r="M113" i="10"/>
  <c r="N113" i="10"/>
  <c r="L114" i="10"/>
  <c r="M114" i="10"/>
  <c r="N114" i="10"/>
  <c r="L115" i="10"/>
  <c r="M115" i="10"/>
  <c r="N115" i="10"/>
  <c r="L116" i="10"/>
  <c r="M116" i="10"/>
  <c r="N116" i="10"/>
  <c r="O116" i="10"/>
  <c r="L117" i="10"/>
  <c r="M117" i="10"/>
  <c r="N117" i="10"/>
  <c r="L118" i="10"/>
  <c r="M118" i="10"/>
  <c r="N118" i="10"/>
  <c r="L119" i="10"/>
  <c r="M119" i="10"/>
  <c r="N119" i="10"/>
  <c r="L120" i="10"/>
  <c r="M120" i="10"/>
  <c r="N120" i="10"/>
  <c r="L121" i="10"/>
  <c r="M121" i="10"/>
  <c r="N121" i="10"/>
  <c r="L122" i="10"/>
  <c r="M122" i="10"/>
  <c r="N122" i="10"/>
  <c r="L123" i="10"/>
  <c r="M123" i="10"/>
  <c r="N123" i="10"/>
  <c r="L124" i="10"/>
  <c r="M124" i="10"/>
  <c r="N124" i="10"/>
  <c r="O124" i="10"/>
  <c r="L125" i="10"/>
  <c r="M125" i="10"/>
  <c r="N125" i="10"/>
  <c r="N126" i="10"/>
  <c r="O126" i="10"/>
  <c r="P126" i="10"/>
  <c r="Q126" i="10"/>
  <c r="R126" i="10" s="1"/>
  <c r="S126" i="10"/>
  <c r="N127" i="10"/>
  <c r="O127" i="10"/>
  <c r="P127" i="10" s="1"/>
  <c r="N128" i="10"/>
  <c r="O128" i="10" s="1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L307" i="10"/>
  <c r="M307" i="10"/>
  <c r="N307" i="10"/>
  <c r="O307" i="10" s="1"/>
  <c r="P307" i="10"/>
  <c r="L308" i="10"/>
  <c r="M308" i="10"/>
  <c r="N308" i="10"/>
  <c r="Q307" i="10" s="1"/>
  <c r="R307" i="10" s="1"/>
  <c r="L309" i="10"/>
  <c r="M309" i="10"/>
  <c r="N309" i="10"/>
  <c r="L310" i="10"/>
  <c r="M310" i="10"/>
  <c r="N310" i="10"/>
  <c r="L311" i="10"/>
  <c r="M311" i="10"/>
  <c r="N311" i="10"/>
  <c r="L312" i="10"/>
  <c r="M312" i="10"/>
  <c r="N312" i="10"/>
  <c r="L313" i="10"/>
  <c r="M313" i="10"/>
  <c r="N313" i="10"/>
  <c r="L314" i="10"/>
  <c r="M314" i="10"/>
  <c r="N314" i="10"/>
  <c r="O314" i="10" s="1"/>
  <c r="P314" i="10" s="1"/>
  <c r="L315" i="10"/>
  <c r="M315" i="10"/>
  <c r="N315" i="10"/>
  <c r="Q314" i="10" s="1"/>
  <c r="S314" i="10" s="1"/>
  <c r="O315" i="10"/>
  <c r="P315" i="10" s="1"/>
  <c r="L316" i="10"/>
  <c r="M316" i="10"/>
  <c r="N316" i="10"/>
  <c r="L317" i="10"/>
  <c r="M317" i="10"/>
  <c r="N317" i="10"/>
  <c r="L318" i="10"/>
  <c r="M318" i="10"/>
  <c r="N318" i="10"/>
  <c r="L319" i="10"/>
  <c r="M319" i="10"/>
  <c r="N319" i="10"/>
  <c r="L320" i="10"/>
  <c r="M320" i="10"/>
  <c r="N320" i="10"/>
  <c r="L321" i="10"/>
  <c r="M321" i="10"/>
  <c r="N321" i="10"/>
  <c r="L322" i="10"/>
  <c r="M322" i="10"/>
  <c r="N322" i="10"/>
  <c r="O322" i="10"/>
  <c r="P322" i="10" s="1"/>
  <c r="L323" i="10"/>
  <c r="M323" i="10"/>
  <c r="N323" i="10"/>
  <c r="O323" i="10"/>
  <c r="P323" i="10" s="1"/>
  <c r="L324" i="10"/>
  <c r="M324" i="10"/>
  <c r="N324" i="10"/>
  <c r="Q323" i="10" s="1"/>
  <c r="L325" i="10"/>
  <c r="M325" i="10"/>
  <c r="N325" i="10"/>
  <c r="L326" i="10"/>
  <c r="M326" i="10"/>
  <c r="N326" i="10"/>
  <c r="L327" i="10"/>
  <c r="M327" i="10"/>
  <c r="N327" i="10"/>
  <c r="L328" i="10"/>
  <c r="M328" i="10"/>
  <c r="N328" i="10"/>
  <c r="O328" i="10"/>
  <c r="O329" i="10" s="1"/>
  <c r="P328" i="10"/>
  <c r="L329" i="10"/>
  <c r="M329" i="10"/>
  <c r="N329" i="10"/>
  <c r="Q328" i="10" s="1"/>
  <c r="L330" i="10"/>
  <c r="M330" i="10"/>
  <c r="N330" i="10"/>
  <c r="L331" i="10"/>
  <c r="M331" i="10"/>
  <c r="N331" i="10"/>
  <c r="O331" i="10"/>
  <c r="P331" i="10" s="1"/>
  <c r="L332" i="10"/>
  <c r="M332" i="10"/>
  <c r="N332" i="10"/>
  <c r="L333" i="10"/>
  <c r="M333" i="10"/>
  <c r="N333" i="10"/>
  <c r="L334" i="10"/>
  <c r="M334" i="10"/>
  <c r="N334" i="10"/>
  <c r="O334" i="10" s="1"/>
  <c r="L335" i="10"/>
  <c r="M335" i="10"/>
  <c r="N335" i="10"/>
  <c r="L336" i="10"/>
  <c r="M336" i="10"/>
  <c r="N336" i="10"/>
  <c r="L337" i="10"/>
  <c r="M337" i="10"/>
  <c r="N337" i="10"/>
  <c r="L338" i="10"/>
  <c r="M338" i="10"/>
  <c r="N338" i="10"/>
  <c r="O338" i="10"/>
  <c r="P338" i="10" s="1"/>
  <c r="L339" i="10"/>
  <c r="M339" i="10"/>
  <c r="N339" i="10"/>
  <c r="Q338" i="10" s="1"/>
  <c r="O339" i="10"/>
  <c r="P339" i="10" s="1"/>
  <c r="L340" i="10"/>
  <c r="M340" i="10"/>
  <c r="N340" i="10"/>
  <c r="Q339" i="10" s="1"/>
  <c r="L341" i="10"/>
  <c r="M341" i="10"/>
  <c r="N341" i="10"/>
  <c r="L342" i="10"/>
  <c r="M342" i="10"/>
  <c r="N342" i="10"/>
  <c r="O342" i="10" s="1"/>
  <c r="L343" i="10"/>
  <c r="M343" i="10"/>
  <c r="N343" i="10"/>
  <c r="L344" i="10"/>
  <c r="M344" i="10"/>
  <c r="N344" i="10"/>
  <c r="L345" i="10"/>
  <c r="M345" i="10"/>
  <c r="N345" i="10"/>
  <c r="L346" i="10"/>
  <c r="M346" i="10"/>
  <c r="N346" i="10"/>
  <c r="O346" i="10"/>
  <c r="P346" i="10" s="1"/>
  <c r="L347" i="10"/>
  <c r="M347" i="10"/>
  <c r="N347" i="10"/>
  <c r="O347" i="10"/>
  <c r="P347" i="10" s="1"/>
  <c r="L348" i="10"/>
  <c r="M348" i="10"/>
  <c r="N348" i="10"/>
  <c r="L349" i="10"/>
  <c r="M349" i="10"/>
  <c r="N349" i="10"/>
  <c r="L350" i="10"/>
  <c r="M350" i="10"/>
  <c r="N350" i="10"/>
  <c r="L351" i="10"/>
  <c r="M351" i="10"/>
  <c r="N351" i="10"/>
  <c r="L352" i="10"/>
  <c r="M352" i="10"/>
  <c r="N352" i="10"/>
  <c r="O352" i="10"/>
  <c r="O353" i="10" s="1"/>
  <c r="P352" i="10"/>
  <c r="L353" i="10"/>
  <c r="M353" i="10"/>
  <c r="N353" i="10"/>
  <c r="Q352" i="10" s="1"/>
  <c r="L354" i="10"/>
  <c r="M354" i="10"/>
  <c r="N354" i="10"/>
  <c r="L355" i="10"/>
  <c r="M355" i="10"/>
  <c r="N355" i="10"/>
  <c r="L356" i="10"/>
  <c r="M356" i="10"/>
  <c r="N356" i="10"/>
  <c r="L357" i="10"/>
  <c r="M357" i="10"/>
  <c r="N357" i="10"/>
  <c r="L358" i="10"/>
  <c r="M358" i="10"/>
  <c r="N358" i="10"/>
  <c r="L359" i="10"/>
  <c r="M359" i="10"/>
  <c r="N359" i="10"/>
  <c r="L360" i="10"/>
  <c r="M360" i="10"/>
  <c r="N360" i="10"/>
  <c r="L361" i="10"/>
  <c r="M361" i="10"/>
  <c r="N361" i="10"/>
  <c r="L362" i="10"/>
  <c r="M362" i="10"/>
  <c r="N362" i="10"/>
  <c r="L363" i="10"/>
  <c r="M363" i="10"/>
  <c r="N363" i="10"/>
  <c r="L364" i="10"/>
  <c r="M364" i="10"/>
  <c r="N364" i="10"/>
  <c r="L365" i="10"/>
  <c r="M365" i="10"/>
  <c r="N365" i="10"/>
  <c r="L366" i="10"/>
  <c r="M366" i="10"/>
  <c r="N366" i="10"/>
  <c r="L367" i="10"/>
  <c r="M367" i="10"/>
  <c r="N367" i="10"/>
  <c r="L368" i="10"/>
  <c r="M368" i="10"/>
  <c r="N368" i="10"/>
  <c r="L369" i="10"/>
  <c r="M369" i="10"/>
  <c r="N369" i="10"/>
  <c r="L370" i="10"/>
  <c r="M370" i="10"/>
  <c r="N370" i="10"/>
  <c r="L371" i="10"/>
  <c r="M371" i="10"/>
  <c r="N371" i="10"/>
  <c r="L372" i="10"/>
  <c r="M372" i="10"/>
  <c r="N372" i="10"/>
  <c r="L373" i="10"/>
  <c r="M373" i="10"/>
  <c r="N373" i="10"/>
  <c r="N374" i="10"/>
  <c r="L7" i="13"/>
  <c r="M7" i="13"/>
  <c r="N7" i="13"/>
  <c r="O7" i="13"/>
  <c r="P7" i="13" s="1"/>
  <c r="U7" i="13"/>
  <c r="L8" i="13"/>
  <c r="M8" i="13"/>
  <c r="N8" i="13"/>
  <c r="Q7" i="13" s="1"/>
  <c r="O8" i="13"/>
  <c r="P8" i="13" s="1"/>
  <c r="L9" i="13"/>
  <c r="M9" i="13"/>
  <c r="N9" i="13"/>
  <c r="Q8" i="13" s="1"/>
  <c r="S8" i="13" s="1"/>
  <c r="O9" i="13"/>
  <c r="P9" i="13" s="1"/>
  <c r="L10" i="13"/>
  <c r="M10" i="13"/>
  <c r="N10" i="13"/>
  <c r="L11" i="13"/>
  <c r="M11" i="13"/>
  <c r="N11" i="13"/>
  <c r="L12" i="13"/>
  <c r="M12" i="13"/>
  <c r="N12" i="13"/>
  <c r="L13" i="13"/>
  <c r="M13" i="13"/>
  <c r="N13" i="13"/>
  <c r="L14" i="13"/>
  <c r="M14" i="13"/>
  <c r="N14" i="13"/>
  <c r="L15" i="13"/>
  <c r="M15" i="13"/>
  <c r="N15" i="13"/>
  <c r="L16" i="13"/>
  <c r="M16" i="13"/>
  <c r="N16" i="13"/>
  <c r="O16" i="13"/>
  <c r="P16" i="13" s="1"/>
  <c r="R16" i="13"/>
  <c r="L17" i="13"/>
  <c r="M17" i="13"/>
  <c r="N17" i="13"/>
  <c r="Q16" i="13" s="1"/>
  <c r="S16" i="13" s="1"/>
  <c r="O17" i="13"/>
  <c r="P17" i="13" s="1"/>
  <c r="L18" i="13"/>
  <c r="M18" i="13"/>
  <c r="N18" i="13"/>
  <c r="L19" i="13"/>
  <c r="M19" i="13"/>
  <c r="N19" i="13"/>
  <c r="L20" i="13"/>
  <c r="M20" i="13"/>
  <c r="N20" i="13"/>
  <c r="L21" i="13"/>
  <c r="M21" i="13"/>
  <c r="N21" i="13"/>
  <c r="L22" i="13"/>
  <c r="M22" i="13"/>
  <c r="N22" i="13"/>
  <c r="L23" i="13"/>
  <c r="M23" i="13"/>
  <c r="N23" i="13"/>
  <c r="L24" i="13"/>
  <c r="M24" i="13"/>
  <c r="N24" i="13"/>
  <c r="L25" i="13"/>
  <c r="M25" i="13"/>
  <c r="N25" i="13"/>
  <c r="L26" i="13"/>
  <c r="M26" i="13"/>
  <c r="N26" i="13"/>
  <c r="L27" i="13"/>
  <c r="M27" i="13"/>
  <c r="N27" i="13"/>
  <c r="L28" i="13"/>
  <c r="M28" i="13"/>
  <c r="N28" i="13"/>
  <c r="L29" i="13"/>
  <c r="M29" i="13"/>
  <c r="N29" i="13"/>
  <c r="L30" i="13"/>
  <c r="M30" i="13"/>
  <c r="N30" i="13"/>
  <c r="L31" i="13"/>
  <c r="M31" i="13"/>
  <c r="N31" i="13"/>
  <c r="L32" i="13"/>
  <c r="M32" i="13"/>
  <c r="N32" i="13"/>
  <c r="O32" i="13"/>
  <c r="P32" i="13" s="1"/>
  <c r="L33" i="13"/>
  <c r="M33" i="13"/>
  <c r="N33" i="13"/>
  <c r="O33" i="13"/>
  <c r="P33" i="13" s="1"/>
  <c r="L34" i="13"/>
  <c r="M34" i="13"/>
  <c r="N34" i="13"/>
  <c r="Q33" i="13" s="1"/>
  <c r="L35" i="13"/>
  <c r="M35" i="13"/>
  <c r="N35" i="13"/>
  <c r="L36" i="13"/>
  <c r="M36" i="13"/>
  <c r="N36" i="13"/>
  <c r="L37" i="13"/>
  <c r="M37" i="13"/>
  <c r="N37" i="13"/>
  <c r="L38" i="13"/>
  <c r="M38" i="13"/>
  <c r="N38" i="13"/>
  <c r="L39" i="13"/>
  <c r="M39" i="13"/>
  <c r="N39" i="13"/>
  <c r="L40" i="13"/>
  <c r="M40" i="13"/>
  <c r="N40" i="13"/>
  <c r="L41" i="13"/>
  <c r="M41" i="13"/>
  <c r="N41" i="13"/>
  <c r="L42" i="13"/>
  <c r="M42" i="13"/>
  <c r="N42" i="13"/>
  <c r="L43" i="13"/>
  <c r="M43" i="13"/>
  <c r="N43" i="13"/>
  <c r="L44" i="13"/>
  <c r="M44" i="13"/>
  <c r="N44" i="13"/>
  <c r="L45" i="13"/>
  <c r="M45" i="13"/>
  <c r="N45" i="13"/>
  <c r="L46" i="13"/>
  <c r="M46" i="13"/>
  <c r="N46" i="13"/>
  <c r="O46" i="13"/>
  <c r="O47" i="13" s="1"/>
  <c r="P47" i="13" s="1"/>
  <c r="V47" i="13" s="1"/>
  <c r="P46" i="13"/>
  <c r="U46" i="13"/>
  <c r="L47" i="13"/>
  <c r="M47" i="13"/>
  <c r="N47" i="13"/>
  <c r="Q46" i="13" s="1"/>
  <c r="T47" i="13"/>
  <c r="U47" i="13"/>
  <c r="L48" i="13"/>
  <c r="M48" i="13"/>
  <c r="N48" i="13"/>
  <c r="O48" i="13"/>
  <c r="P48" i="13" s="1"/>
  <c r="L49" i="13"/>
  <c r="M49" i="13"/>
  <c r="N49" i="13"/>
  <c r="O49" i="13"/>
  <c r="P49" i="13" s="1"/>
  <c r="L50" i="13"/>
  <c r="M50" i="13"/>
  <c r="N50" i="13"/>
  <c r="L51" i="13"/>
  <c r="M51" i="13"/>
  <c r="N51" i="13"/>
  <c r="L52" i="13"/>
  <c r="M52" i="13"/>
  <c r="N52" i="13"/>
  <c r="L53" i="13"/>
  <c r="M53" i="13"/>
  <c r="N53" i="13"/>
  <c r="L54" i="13"/>
  <c r="M54" i="13"/>
  <c r="N54" i="13"/>
  <c r="L55" i="13"/>
  <c r="M55" i="13"/>
  <c r="N55" i="13"/>
  <c r="L56" i="13"/>
  <c r="M56" i="13"/>
  <c r="N56" i="13"/>
  <c r="L57" i="13"/>
  <c r="M57" i="13"/>
  <c r="N57" i="13"/>
  <c r="L58" i="13"/>
  <c r="M58" i="13"/>
  <c r="N58" i="13"/>
  <c r="L59" i="13"/>
  <c r="M59" i="13"/>
  <c r="N59" i="13"/>
  <c r="L60" i="13"/>
  <c r="M60" i="13"/>
  <c r="N60" i="13"/>
  <c r="L61" i="13"/>
  <c r="M61" i="13"/>
  <c r="N61" i="13"/>
  <c r="L62" i="13"/>
  <c r="M62" i="13"/>
  <c r="N62" i="13"/>
  <c r="L63" i="13"/>
  <c r="M63" i="13"/>
  <c r="N63" i="13"/>
  <c r="L64" i="13"/>
  <c r="M64" i="13"/>
  <c r="N64" i="13"/>
  <c r="L65" i="13"/>
  <c r="M65" i="13"/>
  <c r="N65" i="13"/>
  <c r="L66" i="13"/>
  <c r="M66" i="13"/>
  <c r="N66" i="13"/>
  <c r="O66" i="13" s="1"/>
  <c r="P66" i="13" s="1"/>
  <c r="V66" i="13" s="1"/>
  <c r="U66" i="13"/>
  <c r="L67" i="13"/>
  <c r="M67" i="13"/>
  <c r="N67" i="13"/>
  <c r="Q66" i="13" s="1"/>
  <c r="L68" i="13"/>
  <c r="M68" i="13"/>
  <c r="N68" i="13"/>
  <c r="L69" i="13"/>
  <c r="M69" i="13"/>
  <c r="N69" i="13"/>
  <c r="L70" i="13"/>
  <c r="M70" i="13"/>
  <c r="N70" i="13"/>
  <c r="L71" i="13"/>
  <c r="M71" i="13"/>
  <c r="N71" i="13"/>
  <c r="L72" i="13"/>
  <c r="M72" i="13"/>
  <c r="N72" i="13"/>
  <c r="L73" i="13"/>
  <c r="M73" i="13"/>
  <c r="N73" i="13"/>
  <c r="L74" i="13"/>
  <c r="M74" i="13"/>
  <c r="N74" i="13"/>
  <c r="L75" i="13"/>
  <c r="M75" i="13"/>
  <c r="N75" i="13"/>
  <c r="L76" i="13"/>
  <c r="M76" i="13"/>
  <c r="N76" i="13"/>
  <c r="L77" i="13"/>
  <c r="M77" i="13"/>
  <c r="N77" i="13"/>
  <c r="L78" i="13"/>
  <c r="M78" i="13"/>
  <c r="N78" i="13"/>
  <c r="L79" i="13"/>
  <c r="M79" i="13"/>
  <c r="N79" i="13"/>
  <c r="L80" i="13"/>
  <c r="M80" i="13"/>
  <c r="N80" i="13"/>
  <c r="L81" i="13"/>
  <c r="M81" i="13"/>
  <c r="N81" i="13"/>
  <c r="L82" i="13"/>
  <c r="M82" i="13"/>
  <c r="N82" i="13"/>
  <c r="L83" i="13"/>
  <c r="M83" i="13"/>
  <c r="N83" i="13"/>
  <c r="L84" i="13"/>
  <c r="M84" i="13"/>
  <c r="N84" i="13"/>
  <c r="L85" i="13"/>
  <c r="M85" i="13"/>
  <c r="N85" i="13"/>
  <c r="L86" i="13"/>
  <c r="M86" i="13"/>
  <c r="N86" i="13"/>
  <c r="L87" i="13"/>
  <c r="M87" i="13"/>
  <c r="N87" i="13"/>
  <c r="L88" i="13"/>
  <c r="M88" i="13"/>
  <c r="N88" i="13"/>
  <c r="L89" i="13"/>
  <c r="M89" i="13"/>
  <c r="N89" i="13"/>
  <c r="L90" i="13"/>
  <c r="M90" i="13"/>
  <c r="N90" i="13"/>
  <c r="L91" i="13"/>
  <c r="M91" i="13"/>
  <c r="N91" i="13"/>
  <c r="L92" i="13"/>
  <c r="M92" i="13"/>
  <c r="N92" i="13"/>
  <c r="L93" i="13"/>
  <c r="M93" i="13"/>
  <c r="N93" i="13"/>
  <c r="L94" i="13"/>
  <c r="M94" i="13"/>
  <c r="N94" i="13"/>
  <c r="L95" i="13"/>
  <c r="M95" i="13"/>
  <c r="N95" i="13"/>
  <c r="L96" i="13"/>
  <c r="M96" i="13"/>
  <c r="N96" i="13"/>
  <c r="L97" i="13"/>
  <c r="M97" i="13"/>
  <c r="N97" i="13"/>
  <c r="L98" i="13"/>
  <c r="M98" i="13"/>
  <c r="N98" i="13"/>
  <c r="L99" i="13"/>
  <c r="M99" i="13"/>
  <c r="N99" i="13"/>
  <c r="L100" i="13"/>
  <c r="M100" i="13"/>
  <c r="N100" i="13"/>
  <c r="L101" i="13"/>
  <c r="M101" i="13"/>
  <c r="N101" i="13"/>
  <c r="L102" i="13"/>
  <c r="M102" i="13"/>
  <c r="N102" i="13"/>
  <c r="L103" i="13"/>
  <c r="M103" i="13"/>
  <c r="N103" i="13"/>
  <c r="L104" i="13"/>
  <c r="M104" i="13"/>
  <c r="N104" i="13"/>
  <c r="L105" i="13"/>
  <c r="M105" i="13"/>
  <c r="N105" i="13"/>
  <c r="L106" i="13"/>
  <c r="M106" i="13"/>
  <c r="N106" i="13"/>
  <c r="L107" i="13"/>
  <c r="M107" i="13"/>
  <c r="N107" i="13"/>
  <c r="L108" i="13"/>
  <c r="M108" i="13"/>
  <c r="N108" i="13"/>
  <c r="L109" i="13"/>
  <c r="M109" i="13"/>
  <c r="N109" i="13"/>
  <c r="L110" i="13"/>
  <c r="M110" i="13"/>
  <c r="N110" i="13"/>
  <c r="O110" i="13"/>
  <c r="P110" i="13" s="1"/>
  <c r="U110" i="13"/>
  <c r="L111" i="13"/>
  <c r="M111" i="13"/>
  <c r="N111" i="13"/>
  <c r="L112" i="13"/>
  <c r="M112" i="13"/>
  <c r="N112" i="13"/>
  <c r="L113" i="13"/>
  <c r="M113" i="13"/>
  <c r="N113" i="13"/>
  <c r="L114" i="13"/>
  <c r="M114" i="13"/>
  <c r="N114" i="13"/>
  <c r="L115" i="13"/>
  <c r="M115" i="13"/>
  <c r="N115" i="13"/>
  <c r="L116" i="13"/>
  <c r="M116" i="13"/>
  <c r="N116" i="13"/>
  <c r="L117" i="13"/>
  <c r="M117" i="13"/>
  <c r="N117" i="13"/>
  <c r="L118" i="13"/>
  <c r="M118" i="13"/>
  <c r="N118" i="13"/>
  <c r="L119" i="13"/>
  <c r="M119" i="13"/>
  <c r="N119" i="13"/>
  <c r="L120" i="13"/>
  <c r="M120" i="13"/>
  <c r="N120" i="13"/>
  <c r="L121" i="13"/>
  <c r="M121" i="13"/>
  <c r="N121" i="13"/>
  <c r="L122" i="13"/>
  <c r="M122" i="13"/>
  <c r="N122" i="13"/>
  <c r="L123" i="13"/>
  <c r="M123" i="13"/>
  <c r="N123" i="13"/>
  <c r="L124" i="13"/>
  <c r="M124" i="13"/>
  <c r="N124" i="13"/>
  <c r="O124" i="13"/>
  <c r="P124" i="13" s="1"/>
  <c r="L125" i="13"/>
  <c r="M125" i="13"/>
  <c r="N125" i="13"/>
  <c r="L126" i="13"/>
  <c r="M126" i="13"/>
  <c r="N126" i="13"/>
  <c r="L127" i="13"/>
  <c r="M127" i="13"/>
  <c r="N127" i="13"/>
  <c r="L128" i="13"/>
  <c r="M128" i="13"/>
  <c r="N128" i="13"/>
  <c r="L129" i="13"/>
  <c r="M129" i="13"/>
  <c r="N129" i="13"/>
  <c r="L130" i="13"/>
  <c r="M130" i="13"/>
  <c r="N130" i="13"/>
  <c r="L131" i="13"/>
  <c r="M131" i="13"/>
  <c r="N131" i="13"/>
  <c r="L132" i="13"/>
  <c r="M132" i="13"/>
  <c r="N132" i="13"/>
  <c r="L133" i="13"/>
  <c r="M133" i="13"/>
  <c r="N133" i="13"/>
  <c r="L134" i="13"/>
  <c r="M134" i="13"/>
  <c r="N134" i="13"/>
  <c r="O134" i="13"/>
  <c r="P134" i="13" s="1"/>
  <c r="L135" i="13"/>
  <c r="M135" i="13"/>
  <c r="N135" i="13"/>
  <c r="L136" i="13"/>
  <c r="M136" i="13"/>
  <c r="N136" i="13"/>
  <c r="L137" i="13"/>
  <c r="M137" i="13"/>
  <c r="N137" i="13"/>
  <c r="L138" i="13"/>
  <c r="M138" i="13"/>
  <c r="N138" i="13"/>
  <c r="L139" i="13"/>
  <c r="M139" i="13"/>
  <c r="N139" i="13"/>
  <c r="L140" i="13"/>
  <c r="M140" i="13"/>
  <c r="N140" i="13"/>
  <c r="L141" i="13"/>
  <c r="M141" i="13"/>
  <c r="N141" i="13"/>
  <c r="L142" i="13"/>
  <c r="M142" i="13"/>
  <c r="N142" i="13"/>
  <c r="L143" i="13"/>
  <c r="M143" i="13"/>
  <c r="N143" i="13"/>
  <c r="L144" i="13"/>
  <c r="M144" i="13"/>
  <c r="N144" i="13"/>
  <c r="L145" i="13"/>
  <c r="M145" i="13"/>
  <c r="N145" i="13"/>
  <c r="L146" i="13"/>
  <c r="M146" i="13"/>
  <c r="N146" i="13"/>
  <c r="L147" i="13"/>
  <c r="M147" i="13"/>
  <c r="N147" i="13"/>
  <c r="O147" i="13" s="1"/>
  <c r="L148" i="13"/>
  <c r="M148" i="13"/>
  <c r="N148" i="13"/>
  <c r="L149" i="13"/>
  <c r="M149" i="13"/>
  <c r="N149" i="13"/>
  <c r="L150" i="13"/>
  <c r="M150" i="13"/>
  <c r="N150" i="13"/>
  <c r="L151" i="13"/>
  <c r="M151" i="13"/>
  <c r="N151" i="13"/>
  <c r="L152" i="13"/>
  <c r="M152" i="13"/>
  <c r="N152" i="13"/>
  <c r="L153" i="13"/>
  <c r="M153" i="13"/>
  <c r="N153" i="13"/>
  <c r="L154" i="13"/>
  <c r="M154" i="13"/>
  <c r="N154" i="13"/>
  <c r="L155" i="13"/>
  <c r="M155" i="13"/>
  <c r="N155" i="13"/>
  <c r="L156" i="13"/>
  <c r="M156" i="13"/>
  <c r="N156" i="13"/>
  <c r="L157" i="13"/>
  <c r="M157" i="13"/>
  <c r="N157" i="13"/>
  <c r="L158" i="13"/>
  <c r="M158" i="13"/>
  <c r="N158" i="13"/>
  <c r="L159" i="13"/>
  <c r="M159" i="13"/>
  <c r="N159" i="13"/>
  <c r="L160" i="13"/>
  <c r="M160" i="13"/>
  <c r="N160" i="13"/>
  <c r="L161" i="13"/>
  <c r="M161" i="13"/>
  <c r="N161" i="13"/>
  <c r="L162" i="13"/>
  <c r="M162" i="13"/>
  <c r="N162" i="13"/>
  <c r="L163" i="13"/>
  <c r="M163" i="13"/>
  <c r="N163" i="13"/>
  <c r="L164" i="13"/>
  <c r="M164" i="13"/>
  <c r="N164" i="13"/>
  <c r="L165" i="13"/>
  <c r="M165" i="13"/>
  <c r="N165" i="13"/>
  <c r="L166" i="13"/>
  <c r="M166" i="13"/>
  <c r="N166" i="13"/>
  <c r="L167" i="13"/>
  <c r="M167" i="13"/>
  <c r="N167" i="13"/>
  <c r="L168" i="13"/>
  <c r="M168" i="13"/>
  <c r="N168" i="13"/>
  <c r="L169" i="13"/>
  <c r="M169" i="13"/>
  <c r="N169" i="13"/>
  <c r="L170" i="13"/>
  <c r="M170" i="13"/>
  <c r="N170" i="13"/>
  <c r="L171" i="13"/>
  <c r="M171" i="13"/>
  <c r="N171" i="13"/>
  <c r="O171" i="13" s="1"/>
  <c r="L172" i="13"/>
  <c r="M172" i="13"/>
  <c r="N172" i="13"/>
  <c r="L173" i="13"/>
  <c r="M173" i="13"/>
  <c r="N173" i="13"/>
  <c r="L174" i="13"/>
  <c r="M174" i="13"/>
  <c r="N174" i="13"/>
  <c r="L175" i="13"/>
  <c r="M175" i="13"/>
  <c r="N175" i="13"/>
  <c r="L176" i="13"/>
  <c r="M176" i="13"/>
  <c r="N176" i="13"/>
  <c r="L177" i="13"/>
  <c r="M177" i="13"/>
  <c r="N177" i="13"/>
  <c r="L178" i="13"/>
  <c r="M178" i="13"/>
  <c r="N178" i="13"/>
  <c r="L179" i="13"/>
  <c r="M179" i="13"/>
  <c r="N179" i="13"/>
  <c r="L180" i="13"/>
  <c r="M180" i="13"/>
  <c r="N180" i="13"/>
  <c r="L181" i="13"/>
  <c r="M181" i="13"/>
  <c r="N181" i="13"/>
  <c r="L182" i="13"/>
  <c r="M182" i="13"/>
  <c r="N182" i="13"/>
  <c r="L183" i="13"/>
  <c r="M183" i="13"/>
  <c r="N183" i="13"/>
  <c r="L184" i="13"/>
  <c r="M184" i="13"/>
  <c r="N184" i="13"/>
  <c r="L185" i="13"/>
  <c r="M185" i="13"/>
  <c r="N185" i="13"/>
  <c r="L186" i="13"/>
  <c r="M186" i="13"/>
  <c r="N186" i="13"/>
  <c r="L187" i="13"/>
  <c r="M187" i="13"/>
  <c r="N187" i="13"/>
  <c r="L188" i="13"/>
  <c r="M188" i="13"/>
  <c r="N188" i="13"/>
  <c r="L189" i="13"/>
  <c r="M189" i="13"/>
  <c r="N189" i="13"/>
  <c r="L190" i="13"/>
  <c r="M190" i="13"/>
  <c r="N190" i="13"/>
  <c r="L191" i="13"/>
  <c r="M191" i="13"/>
  <c r="N191" i="13"/>
  <c r="L192" i="13"/>
  <c r="M192" i="13"/>
  <c r="N192" i="13"/>
  <c r="L193" i="13"/>
  <c r="M193" i="13"/>
  <c r="N193" i="13"/>
  <c r="L194" i="13"/>
  <c r="M194" i="13"/>
  <c r="N194" i="13"/>
  <c r="L195" i="13"/>
  <c r="M195" i="13"/>
  <c r="N195" i="13"/>
  <c r="L196" i="13"/>
  <c r="M196" i="13"/>
  <c r="N196" i="13"/>
  <c r="L197" i="13"/>
  <c r="M197" i="13"/>
  <c r="N197" i="13"/>
  <c r="L198" i="13"/>
  <c r="M198" i="13"/>
  <c r="N198" i="13"/>
  <c r="L199" i="13"/>
  <c r="M199" i="13"/>
  <c r="N199" i="13"/>
  <c r="L200" i="13"/>
  <c r="M200" i="13"/>
  <c r="N200" i="13"/>
  <c r="L201" i="13"/>
  <c r="M201" i="13"/>
  <c r="N201" i="13"/>
  <c r="L202" i="13"/>
  <c r="M202" i="13"/>
  <c r="N202" i="13"/>
  <c r="L203" i="13"/>
  <c r="M203" i="13"/>
  <c r="N203" i="13"/>
  <c r="L204" i="13"/>
  <c r="M204" i="13"/>
  <c r="N204" i="13"/>
  <c r="L205" i="13"/>
  <c r="M205" i="13"/>
  <c r="N205" i="13"/>
  <c r="L206" i="13"/>
  <c r="M206" i="13"/>
  <c r="N206" i="13"/>
  <c r="L207" i="13"/>
  <c r="M207" i="13"/>
  <c r="N207" i="13"/>
  <c r="L208" i="13"/>
  <c r="M208" i="13"/>
  <c r="N208" i="13"/>
  <c r="L209" i="13"/>
  <c r="M209" i="13"/>
  <c r="N209" i="13"/>
  <c r="L210" i="13"/>
  <c r="M210" i="13"/>
  <c r="N210" i="13"/>
  <c r="L211" i="13"/>
  <c r="M211" i="13"/>
  <c r="N211" i="13"/>
  <c r="L212" i="13"/>
  <c r="M212" i="13"/>
  <c r="N212" i="13"/>
  <c r="L213" i="13"/>
  <c r="M213" i="13"/>
  <c r="N213" i="13"/>
  <c r="L214" i="13"/>
  <c r="M214" i="13"/>
  <c r="N214" i="13"/>
  <c r="L215" i="13"/>
  <c r="M215" i="13"/>
  <c r="N215" i="13"/>
  <c r="L216" i="13"/>
  <c r="M216" i="13"/>
  <c r="N216" i="13"/>
  <c r="L217" i="13"/>
  <c r="M217" i="13"/>
  <c r="N217" i="13"/>
  <c r="L218" i="13"/>
  <c r="M218" i="13"/>
  <c r="N218" i="13"/>
  <c r="L219" i="13"/>
  <c r="M219" i="13"/>
  <c r="N219" i="13"/>
  <c r="L220" i="13"/>
  <c r="M220" i="13"/>
  <c r="N220" i="13"/>
  <c r="L221" i="13"/>
  <c r="M221" i="13"/>
  <c r="N221" i="13"/>
  <c r="O221" i="13" s="1"/>
  <c r="P221" i="13" s="1"/>
  <c r="L222" i="13"/>
  <c r="M222" i="13"/>
  <c r="N222" i="13"/>
  <c r="L223" i="13"/>
  <c r="M223" i="13"/>
  <c r="N223" i="13"/>
  <c r="L224" i="13"/>
  <c r="M224" i="13"/>
  <c r="N224" i="13"/>
  <c r="L225" i="13"/>
  <c r="M225" i="13"/>
  <c r="N225" i="13"/>
  <c r="L226" i="13"/>
  <c r="M226" i="13"/>
  <c r="N226" i="13"/>
  <c r="L227" i="13"/>
  <c r="M227" i="13"/>
  <c r="N227" i="13"/>
  <c r="L228" i="13"/>
  <c r="M228" i="13"/>
  <c r="N228" i="13"/>
  <c r="L229" i="13"/>
  <c r="M229" i="13"/>
  <c r="N229" i="13"/>
  <c r="L230" i="13"/>
  <c r="M230" i="13"/>
  <c r="N230" i="13"/>
  <c r="L231" i="13"/>
  <c r="M231" i="13"/>
  <c r="N231" i="13"/>
  <c r="L232" i="13"/>
  <c r="M232" i="13"/>
  <c r="N232" i="13"/>
  <c r="L233" i="13"/>
  <c r="M233" i="13"/>
  <c r="N233" i="13"/>
  <c r="L234" i="13"/>
  <c r="M234" i="13"/>
  <c r="N234" i="13"/>
  <c r="O234" i="13"/>
  <c r="P234" i="13"/>
  <c r="L235" i="13"/>
  <c r="M235" i="13"/>
  <c r="N235" i="13"/>
  <c r="Q234" i="13" s="1"/>
  <c r="L236" i="13"/>
  <c r="M236" i="13"/>
  <c r="N236" i="13"/>
  <c r="L237" i="13"/>
  <c r="M237" i="13"/>
  <c r="N237" i="13"/>
  <c r="L238" i="13"/>
  <c r="M238" i="13"/>
  <c r="N238" i="13"/>
  <c r="L239" i="13"/>
  <c r="M239" i="13"/>
  <c r="N239" i="13"/>
  <c r="L240" i="13"/>
  <c r="M240" i="13"/>
  <c r="N240" i="13"/>
  <c r="L241" i="13"/>
  <c r="M241" i="13"/>
  <c r="N241" i="13"/>
  <c r="L242" i="13"/>
  <c r="M242" i="13"/>
  <c r="N242" i="13"/>
  <c r="L243" i="13"/>
  <c r="M243" i="13"/>
  <c r="N243" i="13"/>
  <c r="L244" i="13"/>
  <c r="M244" i="13"/>
  <c r="N244" i="13"/>
  <c r="L245" i="13"/>
  <c r="M245" i="13"/>
  <c r="N245" i="13"/>
  <c r="L246" i="13"/>
  <c r="M246" i="13"/>
  <c r="N246" i="13"/>
  <c r="L247" i="13"/>
  <c r="M247" i="13"/>
  <c r="N247" i="13"/>
  <c r="L248" i="13"/>
  <c r="M248" i="13"/>
  <c r="N248" i="13"/>
  <c r="L249" i="13"/>
  <c r="M249" i="13"/>
  <c r="N249" i="13"/>
  <c r="L250" i="13"/>
  <c r="M250" i="13"/>
  <c r="N250" i="13"/>
  <c r="L251" i="13"/>
  <c r="M251" i="13"/>
  <c r="N251" i="13"/>
  <c r="L252" i="13"/>
  <c r="M252" i="13"/>
  <c r="N252" i="13"/>
  <c r="L253" i="13"/>
  <c r="M253" i="13"/>
  <c r="N253" i="13"/>
  <c r="L254" i="13"/>
  <c r="M254" i="13"/>
  <c r="N254" i="13"/>
  <c r="L255" i="13"/>
  <c r="M255" i="13"/>
  <c r="N255" i="13"/>
  <c r="N256" i="13"/>
  <c r="O256" i="13"/>
  <c r="L307" i="13"/>
  <c r="M307" i="13"/>
  <c r="N307" i="13"/>
  <c r="O307" i="13" s="1"/>
  <c r="P307" i="13" s="1"/>
  <c r="V307" i="13" s="1"/>
  <c r="T307" i="13"/>
  <c r="U307" i="13"/>
  <c r="L308" i="13"/>
  <c r="M308" i="13"/>
  <c r="N308" i="13"/>
  <c r="L309" i="13"/>
  <c r="M309" i="13"/>
  <c r="N309" i="13"/>
  <c r="O309" i="13"/>
  <c r="P309" i="13" s="1"/>
  <c r="V309" i="13"/>
  <c r="L310" i="13"/>
  <c r="M310" i="13"/>
  <c r="N310" i="13"/>
  <c r="L311" i="13"/>
  <c r="M311" i="13"/>
  <c r="N311" i="13"/>
  <c r="L312" i="13"/>
  <c r="M312" i="13"/>
  <c r="N312" i="13"/>
  <c r="L313" i="13"/>
  <c r="M313" i="13"/>
  <c r="N313" i="13"/>
  <c r="L314" i="13"/>
  <c r="M314" i="13"/>
  <c r="N314" i="13"/>
  <c r="L315" i="13"/>
  <c r="M315" i="13"/>
  <c r="N315" i="13"/>
  <c r="L316" i="13"/>
  <c r="M316" i="13"/>
  <c r="N316" i="13"/>
  <c r="L317" i="13"/>
  <c r="M317" i="13"/>
  <c r="N317" i="13"/>
  <c r="L318" i="13"/>
  <c r="M318" i="13"/>
  <c r="N318" i="13"/>
  <c r="L319" i="13"/>
  <c r="M319" i="13"/>
  <c r="N319" i="13"/>
  <c r="O319" i="13"/>
  <c r="P319" i="13"/>
  <c r="L320" i="13"/>
  <c r="M320" i="13"/>
  <c r="N320" i="13"/>
  <c r="O320" i="13" s="1"/>
  <c r="L321" i="13"/>
  <c r="M321" i="13"/>
  <c r="N321" i="13"/>
  <c r="L322" i="13"/>
  <c r="M322" i="13"/>
  <c r="N322" i="13"/>
  <c r="L323" i="13"/>
  <c r="M323" i="13"/>
  <c r="N323" i="13"/>
  <c r="L324" i="13"/>
  <c r="M324" i="13"/>
  <c r="N324" i="13"/>
  <c r="L325" i="13"/>
  <c r="M325" i="13"/>
  <c r="N325" i="13"/>
  <c r="O325" i="13" s="1"/>
  <c r="P325" i="13" s="1"/>
  <c r="L326" i="13"/>
  <c r="M326" i="13"/>
  <c r="N326" i="13"/>
  <c r="L327" i="13"/>
  <c r="M327" i="13"/>
  <c r="N327" i="13"/>
  <c r="L328" i="13"/>
  <c r="M328" i="13"/>
  <c r="N328" i="13"/>
  <c r="L329" i="13"/>
  <c r="M329" i="13"/>
  <c r="N329" i="13"/>
  <c r="L330" i="13"/>
  <c r="M330" i="13"/>
  <c r="N330" i="13"/>
  <c r="L331" i="13"/>
  <c r="M331" i="13"/>
  <c r="N331" i="13"/>
  <c r="L332" i="13"/>
  <c r="M332" i="13"/>
  <c r="N332" i="13"/>
  <c r="L333" i="13"/>
  <c r="M333" i="13"/>
  <c r="N333" i="13"/>
  <c r="L334" i="13"/>
  <c r="M334" i="13"/>
  <c r="N334" i="13"/>
  <c r="L335" i="13"/>
  <c r="M335" i="13"/>
  <c r="N335" i="13"/>
  <c r="L336" i="13"/>
  <c r="M336" i="13"/>
  <c r="N336" i="13"/>
  <c r="L337" i="13"/>
  <c r="M337" i="13"/>
  <c r="N337" i="13"/>
  <c r="L338" i="13"/>
  <c r="M338" i="13"/>
  <c r="N338" i="13"/>
  <c r="L339" i="13"/>
  <c r="M339" i="13"/>
  <c r="N339" i="13"/>
  <c r="L340" i="13"/>
  <c r="M340" i="13"/>
  <c r="N340" i="13"/>
  <c r="L341" i="13"/>
  <c r="M341" i="13"/>
  <c r="N341" i="13"/>
  <c r="L342" i="13"/>
  <c r="M342" i="13"/>
  <c r="N342" i="13"/>
  <c r="L343" i="13"/>
  <c r="M343" i="13"/>
  <c r="N343" i="13"/>
  <c r="L344" i="13"/>
  <c r="M344" i="13"/>
  <c r="N344" i="13"/>
  <c r="L345" i="13"/>
  <c r="M345" i="13"/>
  <c r="N345" i="13"/>
  <c r="O345" i="13"/>
  <c r="P345" i="13" s="1"/>
  <c r="L346" i="13"/>
  <c r="M346" i="13"/>
  <c r="N346" i="13"/>
  <c r="O346" i="13"/>
  <c r="P346" i="13" s="1"/>
  <c r="L347" i="13"/>
  <c r="M347" i="13"/>
  <c r="N347" i="13"/>
  <c r="L348" i="13"/>
  <c r="M348" i="13"/>
  <c r="N348" i="13"/>
  <c r="L349" i="13"/>
  <c r="M349" i="13"/>
  <c r="N349" i="13"/>
  <c r="L350" i="13"/>
  <c r="M350" i="13"/>
  <c r="N350" i="13"/>
  <c r="L351" i="13"/>
  <c r="M351" i="13"/>
  <c r="N351" i="13"/>
  <c r="L352" i="13"/>
  <c r="M352" i="13"/>
  <c r="N352" i="13"/>
  <c r="L353" i="13"/>
  <c r="M353" i="13"/>
  <c r="N353" i="13"/>
  <c r="L354" i="13"/>
  <c r="M354" i="13"/>
  <c r="N354" i="13"/>
  <c r="L355" i="13"/>
  <c r="M355" i="13"/>
  <c r="N355" i="13"/>
  <c r="L356" i="13"/>
  <c r="M356" i="13"/>
  <c r="N356" i="13"/>
  <c r="L357" i="13"/>
  <c r="M357" i="13"/>
  <c r="N357" i="13"/>
  <c r="L358" i="13"/>
  <c r="M358" i="13"/>
  <c r="N358" i="13"/>
  <c r="L359" i="13"/>
  <c r="M359" i="13"/>
  <c r="N359" i="13"/>
  <c r="L360" i="13"/>
  <c r="M360" i="13"/>
  <c r="N360" i="13"/>
  <c r="L361" i="13"/>
  <c r="M361" i="13"/>
  <c r="N361" i="13"/>
  <c r="L362" i="13"/>
  <c r="M362" i="13"/>
  <c r="N362" i="13"/>
  <c r="L363" i="13"/>
  <c r="M363" i="13"/>
  <c r="N363" i="13"/>
  <c r="L364" i="13"/>
  <c r="M364" i="13"/>
  <c r="N364" i="13"/>
  <c r="L365" i="13"/>
  <c r="M365" i="13"/>
  <c r="N365" i="13"/>
  <c r="L366" i="13"/>
  <c r="M366" i="13"/>
  <c r="N366" i="13"/>
  <c r="O366" i="13"/>
  <c r="P366" i="13" s="1"/>
  <c r="Q366" i="13"/>
  <c r="S366" i="13" s="1"/>
  <c r="R366" i="13"/>
  <c r="L367" i="13"/>
  <c r="M367" i="13"/>
  <c r="N367" i="13"/>
  <c r="O367" i="13"/>
  <c r="P367" i="13" s="1"/>
  <c r="V367" i="13" s="1"/>
  <c r="L368" i="13"/>
  <c r="M368" i="13"/>
  <c r="N368" i="13"/>
  <c r="Q367" i="13" s="1"/>
  <c r="L369" i="13"/>
  <c r="M369" i="13"/>
  <c r="N369" i="13"/>
  <c r="L370" i="13"/>
  <c r="M370" i="13"/>
  <c r="N370" i="13"/>
  <c r="L371" i="13"/>
  <c r="M371" i="13"/>
  <c r="N371" i="13"/>
  <c r="L372" i="13"/>
  <c r="M372" i="13"/>
  <c r="N372" i="13"/>
  <c r="L373" i="13"/>
  <c r="M373" i="13"/>
  <c r="N373" i="13"/>
  <c r="L374" i="13"/>
  <c r="M374" i="13"/>
  <c r="N374" i="13"/>
  <c r="L375" i="13"/>
  <c r="M375" i="13"/>
  <c r="N375" i="13"/>
  <c r="L376" i="13"/>
  <c r="M376" i="13"/>
  <c r="N376" i="13"/>
  <c r="L377" i="13"/>
  <c r="M377" i="13"/>
  <c r="N377" i="13"/>
  <c r="L378" i="13"/>
  <c r="M378" i="13"/>
  <c r="N378" i="13"/>
  <c r="O378" i="13" s="1"/>
  <c r="L379" i="13"/>
  <c r="M379" i="13"/>
  <c r="N379" i="13"/>
  <c r="L380" i="13"/>
  <c r="M380" i="13"/>
  <c r="N380" i="13"/>
  <c r="L381" i="13"/>
  <c r="M381" i="13"/>
  <c r="N381" i="13"/>
  <c r="L382" i="13"/>
  <c r="M382" i="13"/>
  <c r="N382" i="13"/>
  <c r="L383" i="13"/>
  <c r="M383" i="13"/>
  <c r="N383" i="13"/>
  <c r="L384" i="13"/>
  <c r="M384" i="13"/>
  <c r="N384" i="13"/>
  <c r="O384" i="13"/>
  <c r="P384" i="13"/>
  <c r="U384" i="13" s="1"/>
  <c r="T384" i="13"/>
  <c r="L385" i="13"/>
  <c r="M385" i="13"/>
  <c r="N385" i="13"/>
  <c r="Q384" i="13" s="1"/>
  <c r="R384" i="13" s="1"/>
  <c r="L386" i="13"/>
  <c r="M386" i="13"/>
  <c r="N386" i="13"/>
  <c r="L387" i="13"/>
  <c r="M387" i="13"/>
  <c r="N387" i="13"/>
  <c r="L388" i="13"/>
  <c r="M388" i="13"/>
  <c r="N388" i="13"/>
  <c r="L389" i="13"/>
  <c r="M389" i="13"/>
  <c r="N389" i="13"/>
  <c r="L390" i="13"/>
  <c r="M390" i="13"/>
  <c r="N390" i="13"/>
  <c r="L391" i="13"/>
  <c r="M391" i="13"/>
  <c r="N391" i="13"/>
  <c r="L392" i="13"/>
  <c r="M392" i="13"/>
  <c r="N392" i="13"/>
  <c r="O392" i="13"/>
  <c r="P392" i="13"/>
  <c r="U392" i="13" s="1"/>
  <c r="T392" i="13"/>
  <c r="L393" i="13"/>
  <c r="M393" i="13"/>
  <c r="N393" i="13"/>
  <c r="Q392" i="13" s="1"/>
  <c r="L394" i="13"/>
  <c r="M394" i="13"/>
  <c r="N394" i="13"/>
  <c r="L395" i="13"/>
  <c r="M395" i="13"/>
  <c r="N395" i="13"/>
  <c r="L396" i="13"/>
  <c r="M396" i="13"/>
  <c r="N396" i="13"/>
  <c r="L397" i="13"/>
  <c r="M397" i="13"/>
  <c r="N397" i="13"/>
  <c r="L398" i="13"/>
  <c r="M398" i="13"/>
  <c r="N398" i="13"/>
  <c r="L399" i="13"/>
  <c r="M399" i="13"/>
  <c r="N399" i="13"/>
  <c r="L400" i="13"/>
  <c r="M400" i="13"/>
  <c r="N400" i="13"/>
  <c r="L401" i="13"/>
  <c r="M401" i="13"/>
  <c r="N401" i="13"/>
  <c r="L402" i="13"/>
  <c r="M402" i="13"/>
  <c r="N402" i="13"/>
  <c r="L403" i="13"/>
  <c r="M403" i="13"/>
  <c r="N403" i="13"/>
  <c r="L404" i="13"/>
  <c r="M404" i="13"/>
  <c r="N404" i="13"/>
  <c r="L405" i="13"/>
  <c r="M405" i="13"/>
  <c r="N405" i="13"/>
  <c r="L406" i="13"/>
  <c r="M406" i="13"/>
  <c r="N406" i="13"/>
  <c r="O406" i="13"/>
  <c r="P406" i="13" s="1"/>
  <c r="L407" i="13"/>
  <c r="M407" i="13"/>
  <c r="N407" i="13"/>
  <c r="L408" i="13"/>
  <c r="M408" i="13"/>
  <c r="N408" i="13"/>
  <c r="L409" i="13"/>
  <c r="M409" i="13"/>
  <c r="N409" i="13"/>
  <c r="L410" i="13"/>
  <c r="M410" i="13"/>
  <c r="N410" i="13"/>
  <c r="L411" i="13"/>
  <c r="M411" i="13"/>
  <c r="N411" i="13"/>
  <c r="O411" i="13"/>
  <c r="P411" i="13"/>
  <c r="T411" i="13" s="1"/>
  <c r="R411" i="13"/>
  <c r="S411" i="13"/>
  <c r="L412" i="13"/>
  <c r="M412" i="13"/>
  <c r="N412" i="13"/>
  <c r="Q411" i="13" s="1"/>
  <c r="O412" i="13"/>
  <c r="P412" i="13" s="1"/>
  <c r="L413" i="13"/>
  <c r="M413" i="13"/>
  <c r="N413" i="13"/>
  <c r="L414" i="13"/>
  <c r="M414" i="13"/>
  <c r="N414" i="13"/>
  <c r="L415" i="13"/>
  <c r="M415" i="13"/>
  <c r="N415" i="13"/>
  <c r="L416" i="13"/>
  <c r="M416" i="13"/>
  <c r="N416" i="13"/>
  <c r="O416" i="13"/>
  <c r="P416" i="13"/>
  <c r="U416" i="13" s="1"/>
  <c r="T416" i="13"/>
  <c r="L417" i="13"/>
  <c r="M417" i="13"/>
  <c r="N417" i="13"/>
  <c r="Q416" i="13" s="1"/>
  <c r="R416" i="13" s="1"/>
  <c r="L418" i="13"/>
  <c r="M418" i="13"/>
  <c r="N418" i="13"/>
  <c r="L419" i="13"/>
  <c r="M419" i="13"/>
  <c r="N419" i="13"/>
  <c r="L420" i="13"/>
  <c r="M420" i="13"/>
  <c r="N420" i="13"/>
  <c r="L421" i="13"/>
  <c r="M421" i="13"/>
  <c r="N421" i="13"/>
  <c r="L422" i="13"/>
  <c r="M422" i="13"/>
  <c r="N422" i="13"/>
  <c r="L423" i="13"/>
  <c r="M423" i="13"/>
  <c r="N423" i="13"/>
  <c r="L424" i="13"/>
  <c r="M424" i="13"/>
  <c r="N424" i="13"/>
  <c r="L425" i="13"/>
  <c r="M425" i="13"/>
  <c r="N425" i="13"/>
  <c r="L426" i="13"/>
  <c r="M426" i="13"/>
  <c r="N426" i="13"/>
  <c r="L427" i="13"/>
  <c r="M427" i="13"/>
  <c r="N427" i="13"/>
  <c r="L428" i="13"/>
  <c r="M428" i="13"/>
  <c r="N428" i="13"/>
  <c r="N429" i="13"/>
  <c r="O429" i="13"/>
  <c r="L7" i="14"/>
  <c r="M7" i="14"/>
  <c r="N7" i="14"/>
  <c r="O7" i="14" s="1"/>
  <c r="P7" i="14" s="1"/>
  <c r="S7" i="14"/>
  <c r="T7" i="14"/>
  <c r="L8" i="14"/>
  <c r="M8" i="14"/>
  <c r="N8" i="14"/>
  <c r="Q7" i="14" s="1"/>
  <c r="R7" i="14" s="1"/>
  <c r="L9" i="14"/>
  <c r="M9" i="14"/>
  <c r="N9" i="14"/>
  <c r="L10" i="14"/>
  <c r="M10" i="14"/>
  <c r="N10" i="14"/>
  <c r="L11" i="14"/>
  <c r="M11" i="14"/>
  <c r="N11" i="14"/>
  <c r="L12" i="14"/>
  <c r="M12" i="14"/>
  <c r="N12" i="14"/>
  <c r="L13" i="14"/>
  <c r="M13" i="14"/>
  <c r="N13" i="14"/>
  <c r="L14" i="14"/>
  <c r="M14" i="14"/>
  <c r="N14" i="14"/>
  <c r="L15" i="14"/>
  <c r="M15" i="14"/>
  <c r="N15" i="14"/>
  <c r="L16" i="14"/>
  <c r="M16" i="14"/>
  <c r="N16" i="14"/>
  <c r="L17" i="14"/>
  <c r="M17" i="14"/>
  <c r="N17" i="14"/>
  <c r="L18" i="14"/>
  <c r="M18" i="14"/>
  <c r="N18" i="14"/>
  <c r="L19" i="14"/>
  <c r="M19" i="14"/>
  <c r="N19" i="14"/>
  <c r="L20" i="14"/>
  <c r="M20" i="14"/>
  <c r="N20" i="14"/>
  <c r="L21" i="14"/>
  <c r="M21" i="14"/>
  <c r="N21" i="14"/>
  <c r="L22" i="14"/>
  <c r="M22" i="14"/>
  <c r="N22" i="14"/>
  <c r="L23" i="14"/>
  <c r="M23" i="14"/>
  <c r="N23" i="14"/>
  <c r="L24" i="14"/>
  <c r="M24" i="14"/>
  <c r="N24" i="14"/>
  <c r="L25" i="14"/>
  <c r="M25" i="14"/>
  <c r="N25" i="14"/>
  <c r="L26" i="14"/>
  <c r="M26" i="14"/>
  <c r="N26" i="14"/>
  <c r="L27" i="14"/>
  <c r="M27" i="14"/>
  <c r="N27" i="14"/>
  <c r="L28" i="14"/>
  <c r="M28" i="14"/>
  <c r="N28" i="14"/>
  <c r="L29" i="14"/>
  <c r="M29" i="14"/>
  <c r="N29" i="14"/>
  <c r="O29" i="14"/>
  <c r="P29" i="14" s="1"/>
  <c r="L30" i="14"/>
  <c r="M30" i="14"/>
  <c r="N30" i="14"/>
  <c r="L31" i="14"/>
  <c r="M31" i="14"/>
  <c r="N31" i="14"/>
  <c r="L32" i="14"/>
  <c r="M32" i="14"/>
  <c r="N32" i="14"/>
  <c r="L33" i="14"/>
  <c r="M33" i="14"/>
  <c r="N33" i="14"/>
  <c r="L34" i="14"/>
  <c r="M34" i="14"/>
  <c r="N34" i="14"/>
  <c r="L35" i="14"/>
  <c r="M35" i="14"/>
  <c r="N35" i="14"/>
  <c r="L36" i="14"/>
  <c r="M36" i="14"/>
  <c r="N36" i="14"/>
  <c r="L37" i="14"/>
  <c r="M37" i="14"/>
  <c r="N37" i="14"/>
  <c r="L38" i="14"/>
  <c r="M38" i="14"/>
  <c r="N38" i="14"/>
  <c r="L39" i="14"/>
  <c r="M39" i="14"/>
  <c r="N39" i="14"/>
  <c r="L40" i="14"/>
  <c r="M40" i="14"/>
  <c r="N40" i="14"/>
  <c r="L41" i="14"/>
  <c r="M41" i="14"/>
  <c r="N41" i="14"/>
  <c r="L42" i="14"/>
  <c r="M42" i="14"/>
  <c r="N42" i="14"/>
  <c r="L43" i="14"/>
  <c r="M43" i="14"/>
  <c r="N43" i="14"/>
  <c r="L44" i="14"/>
  <c r="M44" i="14"/>
  <c r="N44" i="14"/>
  <c r="L45" i="14"/>
  <c r="M45" i="14"/>
  <c r="N45" i="14"/>
  <c r="L46" i="14"/>
  <c r="M46" i="14"/>
  <c r="N46" i="14"/>
  <c r="L47" i="14"/>
  <c r="M47" i="14"/>
  <c r="N47" i="14"/>
  <c r="L48" i="14"/>
  <c r="M48" i="14"/>
  <c r="N48" i="14"/>
  <c r="L49" i="14"/>
  <c r="M49" i="14"/>
  <c r="N49" i="14"/>
  <c r="L50" i="14"/>
  <c r="M50" i="14"/>
  <c r="N50" i="14"/>
  <c r="L51" i="14"/>
  <c r="M51" i="14"/>
  <c r="N51" i="14"/>
  <c r="L52" i="14"/>
  <c r="M52" i="14"/>
  <c r="N52" i="14"/>
  <c r="L53" i="14"/>
  <c r="M53" i="14"/>
  <c r="N53" i="14"/>
  <c r="O53" i="14"/>
  <c r="P53" i="14"/>
  <c r="Q53" i="14"/>
  <c r="S53" i="14" s="1"/>
  <c r="R53" i="14"/>
  <c r="L54" i="14"/>
  <c r="M54" i="14"/>
  <c r="N54" i="14"/>
  <c r="O54" i="14"/>
  <c r="P54" i="14" s="1"/>
  <c r="T54" i="14" s="1"/>
  <c r="V54" i="14"/>
  <c r="L55" i="14"/>
  <c r="M55" i="14"/>
  <c r="N55" i="14"/>
  <c r="L56" i="14"/>
  <c r="M56" i="14"/>
  <c r="N56" i="14"/>
  <c r="L57" i="14"/>
  <c r="M57" i="14"/>
  <c r="N57" i="14"/>
  <c r="L58" i="14"/>
  <c r="M58" i="14"/>
  <c r="N58" i="14"/>
  <c r="L59" i="14"/>
  <c r="M59" i="14"/>
  <c r="N59" i="14"/>
  <c r="L60" i="14"/>
  <c r="M60" i="14"/>
  <c r="N60" i="14"/>
  <c r="L61" i="14"/>
  <c r="M61" i="14"/>
  <c r="N61" i="14"/>
  <c r="L62" i="14"/>
  <c r="M62" i="14"/>
  <c r="N62" i="14"/>
  <c r="L63" i="14"/>
  <c r="M63" i="14"/>
  <c r="N63" i="14"/>
  <c r="L64" i="14"/>
  <c r="M64" i="14"/>
  <c r="N64" i="14"/>
  <c r="L65" i="14"/>
  <c r="M65" i="14"/>
  <c r="N65" i="14"/>
  <c r="L66" i="14"/>
  <c r="M66" i="14"/>
  <c r="N66" i="14"/>
  <c r="L67" i="14"/>
  <c r="M67" i="14"/>
  <c r="N67" i="14"/>
  <c r="L68" i="14"/>
  <c r="M68" i="14"/>
  <c r="N68" i="14"/>
  <c r="L69" i="14"/>
  <c r="M69" i="14"/>
  <c r="N69" i="14"/>
  <c r="L70" i="14"/>
  <c r="M70" i="14"/>
  <c r="N70" i="14"/>
  <c r="L71" i="14"/>
  <c r="M71" i="14"/>
  <c r="N71" i="14"/>
  <c r="L72" i="14"/>
  <c r="M72" i="14"/>
  <c r="N72" i="14"/>
  <c r="L73" i="14"/>
  <c r="M73" i="14"/>
  <c r="N73" i="14"/>
  <c r="L74" i="14"/>
  <c r="M74" i="14"/>
  <c r="N74" i="14"/>
  <c r="O74" i="14"/>
  <c r="P74" i="14"/>
  <c r="T74" i="14" s="1"/>
  <c r="Q74" i="14"/>
  <c r="R74" i="14"/>
  <c r="L75" i="14"/>
  <c r="M75" i="14"/>
  <c r="N75" i="14"/>
  <c r="O75" i="14"/>
  <c r="L76" i="14"/>
  <c r="M76" i="14"/>
  <c r="N76" i="14"/>
  <c r="L77" i="14"/>
  <c r="M77" i="14"/>
  <c r="N77" i="14"/>
  <c r="L78" i="14"/>
  <c r="M78" i="14"/>
  <c r="N78" i="14"/>
  <c r="L79" i="14"/>
  <c r="M79" i="14"/>
  <c r="N79" i="14"/>
  <c r="L80" i="14"/>
  <c r="M80" i="14"/>
  <c r="N80" i="14"/>
  <c r="L81" i="14"/>
  <c r="M81" i="14"/>
  <c r="N81" i="14"/>
  <c r="L82" i="14"/>
  <c r="M82" i="14"/>
  <c r="N82" i="14"/>
  <c r="O82" i="14"/>
  <c r="P82" i="14"/>
  <c r="T82" i="14" s="1"/>
  <c r="Q82" i="14"/>
  <c r="S82" i="14" s="1"/>
  <c r="R82" i="14"/>
  <c r="L83" i="14"/>
  <c r="M83" i="14"/>
  <c r="N83" i="14"/>
  <c r="O83" i="14"/>
  <c r="L84" i="14"/>
  <c r="M84" i="14"/>
  <c r="N84" i="14"/>
  <c r="L85" i="14"/>
  <c r="M85" i="14"/>
  <c r="N85" i="14"/>
  <c r="L86" i="14"/>
  <c r="M86" i="14"/>
  <c r="N86" i="14"/>
  <c r="L87" i="14"/>
  <c r="M87" i="14"/>
  <c r="N87" i="14"/>
  <c r="L88" i="14"/>
  <c r="M88" i="14"/>
  <c r="N88" i="14"/>
  <c r="L89" i="14"/>
  <c r="M89" i="14"/>
  <c r="N89" i="14"/>
  <c r="L90" i="14"/>
  <c r="M90" i="14"/>
  <c r="N90" i="14"/>
  <c r="L91" i="14"/>
  <c r="M91" i="14"/>
  <c r="N91" i="14"/>
  <c r="O91" i="14"/>
  <c r="L92" i="14"/>
  <c r="M92" i="14"/>
  <c r="N92" i="14"/>
  <c r="L93" i="14"/>
  <c r="M93" i="14"/>
  <c r="N93" i="14"/>
  <c r="L94" i="14"/>
  <c r="M94" i="14"/>
  <c r="N94" i="14"/>
  <c r="L95" i="14"/>
  <c r="M95" i="14"/>
  <c r="N95" i="14"/>
  <c r="L96" i="14"/>
  <c r="M96" i="14"/>
  <c r="N96" i="14"/>
  <c r="L97" i="14"/>
  <c r="M97" i="14"/>
  <c r="N97" i="14"/>
  <c r="L98" i="14"/>
  <c r="M98" i="14"/>
  <c r="N98" i="14"/>
  <c r="L99" i="14"/>
  <c r="M99" i="14"/>
  <c r="N99" i="14"/>
  <c r="L100" i="14"/>
  <c r="M100" i="14"/>
  <c r="N100" i="14"/>
  <c r="L101" i="14"/>
  <c r="M101" i="14"/>
  <c r="N101" i="14"/>
  <c r="L102" i="14"/>
  <c r="M102" i="14"/>
  <c r="N102" i="14"/>
  <c r="O102" i="14" s="1"/>
  <c r="P102" i="14" s="1"/>
  <c r="T102" i="14" s="1"/>
  <c r="U102" i="14"/>
  <c r="V102" i="14"/>
  <c r="L103" i="14"/>
  <c r="M103" i="14"/>
  <c r="N103" i="14"/>
  <c r="Q102" i="14" s="1"/>
  <c r="L104" i="14"/>
  <c r="M104" i="14"/>
  <c r="N104" i="14"/>
  <c r="L105" i="14"/>
  <c r="M105" i="14"/>
  <c r="N105" i="14"/>
  <c r="L106" i="14"/>
  <c r="M106" i="14"/>
  <c r="N106" i="14"/>
  <c r="L107" i="14"/>
  <c r="M107" i="14"/>
  <c r="N107" i="14"/>
  <c r="L108" i="14"/>
  <c r="M108" i="14"/>
  <c r="N108" i="14"/>
  <c r="O108" i="14"/>
  <c r="P108" i="14" s="1"/>
  <c r="T108" i="14"/>
  <c r="L109" i="14"/>
  <c r="M109" i="14"/>
  <c r="N109" i="14"/>
  <c r="Q108" i="14" s="1"/>
  <c r="R108" i="14" s="1"/>
  <c r="O109" i="14"/>
  <c r="P109" i="14"/>
  <c r="L110" i="14"/>
  <c r="M110" i="14"/>
  <c r="N110" i="14"/>
  <c r="L111" i="14"/>
  <c r="M111" i="14"/>
  <c r="N111" i="14"/>
  <c r="L112" i="14"/>
  <c r="M112" i="14"/>
  <c r="N112" i="14"/>
  <c r="L113" i="14"/>
  <c r="M113" i="14"/>
  <c r="N113" i="14"/>
  <c r="L114" i="14"/>
  <c r="M114" i="14"/>
  <c r="N114" i="14"/>
  <c r="L115" i="14"/>
  <c r="M115" i="14"/>
  <c r="N115" i="14"/>
  <c r="L116" i="14"/>
  <c r="M116" i="14"/>
  <c r="N116" i="14"/>
  <c r="L117" i="14"/>
  <c r="M117" i="14"/>
  <c r="N117" i="14"/>
  <c r="L118" i="14"/>
  <c r="M118" i="14"/>
  <c r="N118" i="14"/>
  <c r="L119" i="14"/>
  <c r="M119" i="14"/>
  <c r="N119" i="14"/>
  <c r="L120" i="14"/>
  <c r="M120" i="14"/>
  <c r="N120" i="14"/>
  <c r="L121" i="14"/>
  <c r="M121" i="14"/>
  <c r="N121" i="14"/>
  <c r="L122" i="14"/>
  <c r="M122" i="14"/>
  <c r="N122" i="14"/>
  <c r="L123" i="14"/>
  <c r="M123" i="14"/>
  <c r="N123" i="14"/>
  <c r="L124" i="14"/>
  <c r="M124" i="14"/>
  <c r="N124" i="14"/>
  <c r="L125" i="14"/>
  <c r="M125" i="14"/>
  <c r="N125" i="14"/>
  <c r="L126" i="14"/>
  <c r="M126" i="14"/>
  <c r="N126" i="14"/>
  <c r="L127" i="14"/>
  <c r="M127" i="14"/>
  <c r="N127" i="14"/>
  <c r="L128" i="14"/>
  <c r="M128" i="14"/>
  <c r="N128" i="14"/>
  <c r="L129" i="14"/>
  <c r="M129" i="14"/>
  <c r="N129" i="14"/>
  <c r="L130" i="14"/>
  <c r="M130" i="14"/>
  <c r="N130" i="14"/>
  <c r="L131" i="14"/>
  <c r="M131" i="14"/>
  <c r="N131" i="14"/>
  <c r="L132" i="14"/>
  <c r="M132" i="14"/>
  <c r="N132" i="14"/>
  <c r="O132" i="14"/>
  <c r="P132" i="14" s="1"/>
  <c r="T132" i="14" s="1"/>
  <c r="S132" i="14"/>
  <c r="L133" i="14"/>
  <c r="M133" i="14"/>
  <c r="N133" i="14"/>
  <c r="Q132" i="14" s="1"/>
  <c r="R132" i="14" s="1"/>
  <c r="O133" i="14"/>
  <c r="P133" i="14"/>
  <c r="L134" i="14"/>
  <c r="M134" i="14"/>
  <c r="N134" i="14"/>
  <c r="O134" i="14" s="1"/>
  <c r="P134" i="14" s="1"/>
  <c r="T134" i="14" s="1"/>
  <c r="U134" i="14"/>
  <c r="V134" i="14"/>
  <c r="L135" i="14"/>
  <c r="M135" i="14"/>
  <c r="N135" i="14"/>
  <c r="L136" i="14"/>
  <c r="M136" i="14"/>
  <c r="N136" i="14"/>
  <c r="L137" i="14"/>
  <c r="M137" i="14"/>
  <c r="N137" i="14"/>
  <c r="L138" i="14"/>
  <c r="M138" i="14"/>
  <c r="N138" i="14"/>
  <c r="L139" i="14"/>
  <c r="M139" i="14"/>
  <c r="N139" i="14"/>
  <c r="L140" i="14"/>
  <c r="M140" i="14"/>
  <c r="N140" i="14"/>
  <c r="L141" i="14"/>
  <c r="M141" i="14"/>
  <c r="N141" i="14"/>
  <c r="L142" i="14"/>
  <c r="M142" i="14"/>
  <c r="N142" i="14"/>
  <c r="O142" i="14" s="1"/>
  <c r="P142" i="14" s="1"/>
  <c r="T142" i="14" s="1"/>
  <c r="U142" i="14"/>
  <c r="V142" i="14"/>
  <c r="L143" i="14"/>
  <c r="M143" i="14"/>
  <c r="N143" i="14"/>
  <c r="L144" i="14"/>
  <c r="M144" i="14"/>
  <c r="N144" i="14"/>
  <c r="L145" i="14"/>
  <c r="M145" i="14"/>
  <c r="N145" i="14"/>
  <c r="L146" i="14"/>
  <c r="M146" i="14"/>
  <c r="N146" i="14"/>
  <c r="L147" i="14"/>
  <c r="M147" i="14"/>
  <c r="N147" i="14"/>
  <c r="L148" i="14"/>
  <c r="M148" i="14"/>
  <c r="N148" i="14"/>
  <c r="L149" i="14"/>
  <c r="M149" i="14"/>
  <c r="N149" i="14"/>
  <c r="O149" i="14"/>
  <c r="P149" i="14"/>
  <c r="Q149" i="14"/>
  <c r="L150" i="14"/>
  <c r="M150" i="14"/>
  <c r="N150" i="14"/>
  <c r="O150" i="14" s="1"/>
  <c r="P150" i="14" s="1"/>
  <c r="U150" i="14"/>
  <c r="L151" i="14"/>
  <c r="M151" i="14"/>
  <c r="N151" i="14"/>
  <c r="L152" i="14"/>
  <c r="M152" i="14"/>
  <c r="N152" i="14"/>
  <c r="L153" i="14"/>
  <c r="M153" i="14"/>
  <c r="N153" i="14"/>
  <c r="N154" i="14"/>
  <c r="O154" i="14"/>
  <c r="P154" i="14" s="1"/>
  <c r="T154" i="14"/>
  <c r="L307" i="14"/>
  <c r="M307" i="14"/>
  <c r="N307" i="14"/>
  <c r="O307" i="14"/>
  <c r="P307" i="14"/>
  <c r="L308" i="14"/>
  <c r="M308" i="14"/>
  <c r="N308" i="14"/>
  <c r="O308" i="14" s="1"/>
  <c r="P308" i="14" s="1"/>
  <c r="T308" i="14" s="1"/>
  <c r="U308" i="14"/>
  <c r="V308" i="14"/>
  <c r="L309" i="14"/>
  <c r="M309" i="14"/>
  <c r="N309" i="14"/>
  <c r="L310" i="14"/>
  <c r="M310" i="14"/>
  <c r="N310" i="14"/>
  <c r="L311" i="14"/>
  <c r="M311" i="14"/>
  <c r="N311" i="14"/>
  <c r="L312" i="14"/>
  <c r="M312" i="14"/>
  <c r="N312" i="14"/>
  <c r="L313" i="14"/>
  <c r="M313" i="14"/>
  <c r="N313" i="14"/>
  <c r="L314" i="14"/>
  <c r="M314" i="14"/>
  <c r="N314" i="14"/>
  <c r="L315" i="14"/>
  <c r="M315" i="14"/>
  <c r="N315" i="14"/>
  <c r="L316" i="14"/>
  <c r="M316" i="14"/>
  <c r="N316" i="14"/>
  <c r="L317" i="14"/>
  <c r="M317" i="14"/>
  <c r="N317" i="14"/>
  <c r="L318" i="14"/>
  <c r="M318" i="14"/>
  <c r="N318" i="14"/>
  <c r="L319" i="14"/>
  <c r="M319" i="14"/>
  <c r="N319" i="14"/>
  <c r="L320" i="14"/>
  <c r="M320" i="14"/>
  <c r="N320" i="14"/>
  <c r="L321" i="14"/>
  <c r="M321" i="14"/>
  <c r="N321" i="14"/>
  <c r="L322" i="14"/>
  <c r="M322" i="14"/>
  <c r="N322" i="14"/>
  <c r="L323" i="14"/>
  <c r="M323" i="14"/>
  <c r="N323" i="14"/>
  <c r="L324" i="14"/>
  <c r="M324" i="14"/>
  <c r="N324" i="14"/>
  <c r="L325" i="14"/>
  <c r="M325" i="14"/>
  <c r="N325" i="14"/>
  <c r="L326" i="14"/>
  <c r="M326" i="14"/>
  <c r="N326" i="14"/>
  <c r="L327" i="14"/>
  <c r="M327" i="14"/>
  <c r="N327" i="14"/>
  <c r="L328" i="14"/>
  <c r="M328" i="14"/>
  <c r="N328" i="14"/>
  <c r="L329" i="14"/>
  <c r="M329" i="14"/>
  <c r="N329" i="14"/>
  <c r="L330" i="14"/>
  <c r="M330" i="14"/>
  <c r="N330" i="14"/>
  <c r="L331" i="14"/>
  <c r="M331" i="14"/>
  <c r="N331" i="14"/>
  <c r="L332" i="14"/>
  <c r="M332" i="14"/>
  <c r="N332" i="14"/>
  <c r="L333" i="14"/>
  <c r="M333" i="14"/>
  <c r="N333" i="14"/>
  <c r="L334" i="14"/>
  <c r="M334" i="14"/>
  <c r="N334" i="14"/>
  <c r="L335" i="14"/>
  <c r="M335" i="14"/>
  <c r="N335" i="14"/>
  <c r="L336" i="14"/>
  <c r="M336" i="14"/>
  <c r="N336" i="14"/>
  <c r="O336" i="14"/>
  <c r="P336" i="14"/>
  <c r="Q336" i="14"/>
  <c r="L337" i="14"/>
  <c r="M337" i="14"/>
  <c r="N337" i="14"/>
  <c r="O337" i="14" s="1"/>
  <c r="L338" i="14"/>
  <c r="M338" i="14"/>
  <c r="N338" i="14"/>
  <c r="L339" i="14"/>
  <c r="M339" i="14"/>
  <c r="N339" i="14"/>
  <c r="O339" i="14"/>
  <c r="P339" i="14"/>
  <c r="L340" i="14"/>
  <c r="M340" i="14"/>
  <c r="N340" i="14"/>
  <c r="L341" i="14"/>
  <c r="M341" i="14"/>
  <c r="N341" i="14"/>
  <c r="L342" i="14"/>
  <c r="M342" i="14"/>
  <c r="N342" i="14"/>
  <c r="L343" i="14"/>
  <c r="M343" i="14"/>
  <c r="N343" i="14"/>
  <c r="L344" i="14"/>
  <c r="M344" i="14"/>
  <c r="N344" i="14"/>
  <c r="O344" i="14"/>
  <c r="P344" i="14"/>
  <c r="T344" i="14" s="1"/>
  <c r="Q344" i="14"/>
  <c r="L345" i="14"/>
  <c r="M345" i="14"/>
  <c r="N345" i="14"/>
  <c r="O345" i="14"/>
  <c r="L346" i="14"/>
  <c r="M346" i="14"/>
  <c r="N346" i="14"/>
  <c r="L347" i="14"/>
  <c r="M347" i="14"/>
  <c r="N347" i="14"/>
  <c r="L348" i="14"/>
  <c r="M348" i="14"/>
  <c r="N348" i="14"/>
  <c r="L349" i="14"/>
  <c r="M349" i="14"/>
  <c r="N349" i="14"/>
  <c r="L350" i="14"/>
  <c r="M350" i="14"/>
  <c r="N350" i="14"/>
  <c r="L351" i="14"/>
  <c r="M351" i="14"/>
  <c r="N351" i="14"/>
  <c r="L352" i="14"/>
  <c r="M352" i="14"/>
  <c r="N352" i="14"/>
  <c r="L353" i="14"/>
  <c r="M353" i="14"/>
  <c r="N353" i="14"/>
  <c r="L354" i="14"/>
  <c r="M354" i="14"/>
  <c r="N354" i="14"/>
  <c r="L355" i="14"/>
  <c r="M355" i="14"/>
  <c r="N355" i="14"/>
  <c r="L356" i="14"/>
  <c r="M356" i="14"/>
  <c r="N356" i="14"/>
  <c r="L357" i="14"/>
  <c r="M357" i="14"/>
  <c r="N357" i="14"/>
  <c r="L358" i="14"/>
  <c r="M358" i="14"/>
  <c r="N358" i="14"/>
  <c r="L359" i="14"/>
  <c r="M359" i="14"/>
  <c r="N359" i="14"/>
  <c r="O359" i="14" s="1"/>
  <c r="P359" i="14" s="1"/>
  <c r="V359" i="14" s="1"/>
  <c r="T359" i="14"/>
  <c r="U359" i="14"/>
  <c r="L360" i="14"/>
  <c r="M360" i="14"/>
  <c r="N360" i="14"/>
  <c r="Q359" i="14" s="1"/>
  <c r="L361" i="14"/>
  <c r="M361" i="14"/>
  <c r="N361" i="14"/>
  <c r="L362" i="14"/>
  <c r="M362" i="14"/>
  <c r="N362" i="14"/>
  <c r="G7" i="8"/>
  <c r="H7" i="8"/>
  <c r="AJ7" i="8"/>
  <c r="G8" i="8"/>
  <c r="H8" i="8"/>
  <c r="L8" i="8"/>
  <c r="M8" i="8" s="1"/>
  <c r="N8" i="8" s="1"/>
  <c r="R8" i="8"/>
  <c r="X8" i="8"/>
  <c r="AD8" i="8"/>
  <c r="AJ8" i="8"/>
  <c r="AK10" i="8" s="1"/>
  <c r="AL10" i="8" s="1"/>
  <c r="AK8" i="8"/>
  <c r="AL8" i="8" s="1"/>
  <c r="G9" i="8"/>
  <c r="H9" i="8"/>
  <c r="L9" i="8"/>
  <c r="M9" i="8"/>
  <c r="N9" i="8"/>
  <c r="R9" i="8"/>
  <c r="X9" i="8"/>
  <c r="AD9" i="8"/>
  <c r="AJ9" i="8"/>
  <c r="G10" i="8"/>
  <c r="H10" i="8"/>
  <c r="L10" i="8"/>
  <c r="M10" i="8"/>
  <c r="N10" i="8" s="1"/>
  <c r="R10" i="8"/>
  <c r="X10" i="8"/>
  <c r="Y9" i="8" s="1"/>
  <c r="Z9" i="8" s="1"/>
  <c r="AD10" i="8"/>
  <c r="AJ10" i="8"/>
  <c r="G11" i="8"/>
  <c r="H11" i="8"/>
  <c r="L11" i="8"/>
  <c r="M11" i="8" s="1"/>
  <c r="N11" i="8" s="1"/>
  <c r="R11" i="8"/>
  <c r="X11" i="8"/>
  <c r="Y10" i="8" s="1"/>
  <c r="Z10" i="8" s="1"/>
  <c r="Y11" i="8"/>
  <c r="Z11" i="8" s="1"/>
  <c r="AD11" i="8"/>
  <c r="AJ11" i="8"/>
  <c r="AK11" i="8"/>
  <c r="AL11" i="8"/>
  <c r="G18" i="8"/>
  <c r="H18" i="8"/>
  <c r="L18" i="8"/>
  <c r="M18" i="8" s="1"/>
  <c r="N18" i="8" s="1"/>
  <c r="R18" i="8"/>
  <c r="S20" i="8" s="1"/>
  <c r="T20" i="8" s="1"/>
  <c r="X18" i="8"/>
  <c r="Y18" i="8" s="1"/>
  <c r="Z18" i="8" s="1"/>
  <c r="AD18" i="8"/>
  <c r="AJ18" i="8"/>
  <c r="G19" i="8"/>
  <c r="H19" i="8"/>
  <c r="S19" i="8"/>
  <c r="T19" i="8" s="1"/>
  <c r="AJ19" i="8"/>
  <c r="AL19" i="8"/>
  <c r="G20" i="8"/>
  <c r="H20" i="8"/>
  <c r="L20" i="8"/>
  <c r="M20" i="8" s="1"/>
  <c r="N20" i="8" s="1"/>
  <c r="R20" i="8"/>
  <c r="X20" i="8"/>
  <c r="Y19" i="8" s="1"/>
  <c r="Z19" i="8" s="1"/>
  <c r="AD20" i="8"/>
  <c r="AJ20" i="8"/>
  <c r="AK19" i="8" s="1"/>
  <c r="AK20" i="8"/>
  <c r="AL20" i="8" s="1"/>
  <c r="G21" i="8"/>
  <c r="H21" i="8"/>
  <c r="L21" i="8"/>
  <c r="M21" i="8"/>
  <c r="N21" i="8" s="1"/>
  <c r="R21" i="8"/>
  <c r="S21" i="8" s="1"/>
  <c r="T21" i="8" s="1"/>
  <c r="X21" i="8"/>
  <c r="AD21" i="8"/>
  <c r="AJ21" i="8"/>
  <c r="G22" i="8"/>
  <c r="H22" i="8"/>
  <c r="L22" i="8"/>
  <c r="M22" i="8"/>
  <c r="N22" i="8" s="1"/>
  <c r="R22" i="8"/>
  <c r="S22" i="8" s="1"/>
  <c r="T22" i="8" s="1"/>
  <c r="X22" i="8"/>
  <c r="Y21" i="8" s="1"/>
  <c r="Z21" i="8" s="1"/>
  <c r="Y22" i="8"/>
  <c r="Z22" i="8"/>
  <c r="AD22" i="8"/>
  <c r="AE22" i="8" s="1"/>
  <c r="AF22" i="8" s="1"/>
  <c r="AJ22" i="8"/>
  <c r="G29" i="8"/>
  <c r="H29" i="8"/>
  <c r="L29" i="8"/>
  <c r="M29" i="8" s="1"/>
  <c r="N29" i="8" s="1"/>
  <c r="R29" i="8"/>
  <c r="X29" i="8"/>
  <c r="AD29" i="8"/>
  <c r="AE29" i="8" s="1"/>
  <c r="AF29" i="8" s="1"/>
  <c r="AJ29" i="8"/>
  <c r="G30" i="8"/>
  <c r="H30" i="8"/>
  <c r="L30" i="8"/>
  <c r="R30" i="8"/>
  <c r="S30" i="8"/>
  <c r="T30" i="8"/>
  <c r="X30" i="8"/>
  <c r="AD30" i="8"/>
  <c r="AJ30" i="8"/>
  <c r="AK30" i="8" s="1"/>
  <c r="AL30" i="8" s="1"/>
  <c r="G31" i="8"/>
  <c r="H31" i="8"/>
  <c r="L31" i="8"/>
  <c r="M30" i="8" s="1"/>
  <c r="N30" i="8" s="1"/>
  <c r="M31" i="8"/>
  <c r="N31" i="8" s="1"/>
  <c r="R31" i="8"/>
  <c r="X31" i="8"/>
  <c r="AD31" i="8"/>
  <c r="AE31" i="8"/>
  <c r="AF31" i="8"/>
  <c r="AJ31" i="8"/>
  <c r="AK31" i="8" s="1"/>
  <c r="AL31" i="8" s="1"/>
  <c r="G38" i="8"/>
  <c r="H38" i="8"/>
  <c r="L38" i="8"/>
  <c r="M40" i="8" s="1"/>
  <c r="N40" i="8" s="1"/>
  <c r="M38" i="8"/>
  <c r="N38" i="8" s="1"/>
  <c r="R38" i="8"/>
  <c r="X38" i="8"/>
  <c r="Y38" i="8"/>
  <c r="Z38" i="8"/>
  <c r="AD38" i="8"/>
  <c r="AE38" i="8" s="1"/>
  <c r="AF38" i="8" s="1"/>
  <c r="AJ38" i="8"/>
  <c r="G39" i="8"/>
  <c r="H39" i="8"/>
  <c r="L39" i="8"/>
  <c r="M39" i="8" s="1"/>
  <c r="N39" i="8" s="1"/>
  <c r="R39" i="8"/>
  <c r="S39" i="8" s="1"/>
  <c r="T39" i="8"/>
  <c r="X39" i="8"/>
  <c r="Y40" i="8" s="1"/>
  <c r="Z40" i="8" s="1"/>
  <c r="AD39" i="8"/>
  <c r="AE39" i="8" s="1"/>
  <c r="AF39" i="8" s="1"/>
  <c r="AJ39" i="8"/>
  <c r="AK38" i="8" s="1"/>
  <c r="AL38" i="8" s="1"/>
  <c r="AK39" i="8"/>
  <c r="AL39" i="8"/>
  <c r="G40" i="8"/>
  <c r="H40" i="8"/>
  <c r="L40" i="8"/>
  <c r="R40" i="8"/>
  <c r="S40" i="8"/>
  <c r="T40" i="8" s="1"/>
  <c r="X40" i="8"/>
  <c r="AD40" i="8"/>
  <c r="AE40" i="8" s="1"/>
  <c r="AF40" i="8" s="1"/>
  <c r="AJ40" i="8"/>
  <c r="AK40" i="8" s="1"/>
  <c r="AL40" i="8" s="1"/>
  <c r="G47" i="8"/>
  <c r="H47" i="8"/>
  <c r="L47" i="8"/>
  <c r="R47" i="8"/>
  <c r="S47" i="8" s="1"/>
  <c r="T47" i="8" s="1"/>
  <c r="X47" i="8"/>
  <c r="AD47" i="8"/>
  <c r="AJ47" i="8"/>
  <c r="G48" i="8"/>
  <c r="H48" i="8"/>
  <c r="L48" i="8"/>
  <c r="R48" i="8"/>
  <c r="X48" i="8"/>
  <c r="AD48" i="8"/>
  <c r="AE48" i="8" s="1"/>
  <c r="AF48" i="8" s="1"/>
  <c r="AJ48" i="8"/>
  <c r="AK48" i="8"/>
  <c r="AL48" i="8" s="1"/>
  <c r="G49" i="8"/>
  <c r="H49" i="8"/>
  <c r="L49" i="8"/>
  <c r="R49" i="8"/>
  <c r="X49" i="8"/>
  <c r="Y47" i="8" s="1"/>
  <c r="Z47" i="8" s="1"/>
  <c r="Y49" i="8"/>
  <c r="Z49" i="8" s="1"/>
  <c r="AD49" i="8"/>
  <c r="AJ49" i="8"/>
  <c r="AK47" i="8" s="1"/>
  <c r="AL47" i="8" s="1"/>
  <c r="AK49" i="8"/>
  <c r="AL49" i="8"/>
  <c r="AJ12" i="7"/>
  <c r="AJ15" i="7"/>
  <c r="X24" i="7"/>
  <c r="AJ25" i="7"/>
  <c r="X29" i="7"/>
  <c r="AJ29" i="7"/>
  <c r="X30" i="7"/>
  <c r="AJ30" i="7"/>
  <c r="L37" i="7"/>
  <c r="G38" i="7"/>
  <c r="H38" i="7"/>
  <c r="L38" i="7"/>
  <c r="R38" i="7"/>
  <c r="X38" i="7"/>
  <c r="AD38" i="7"/>
  <c r="AJ38" i="7"/>
  <c r="G39" i="7"/>
  <c r="H39" i="7"/>
  <c r="L39" i="7"/>
  <c r="R39" i="7"/>
  <c r="X39" i="7"/>
  <c r="AD39" i="7"/>
  <c r="AJ39" i="7"/>
  <c r="G40" i="7"/>
  <c r="H40" i="7"/>
  <c r="L40" i="7"/>
  <c r="M40" i="7"/>
  <c r="N40" i="7" s="1"/>
  <c r="R40" i="7"/>
  <c r="X40" i="7"/>
  <c r="AD40" i="7"/>
  <c r="AJ40" i="7"/>
  <c r="G41" i="7"/>
  <c r="H41" i="7"/>
  <c r="L41" i="7"/>
  <c r="R41" i="7"/>
  <c r="X41" i="7"/>
  <c r="AD41" i="7"/>
  <c r="AJ41" i="7"/>
  <c r="G42" i="7"/>
  <c r="H42" i="7"/>
  <c r="L42" i="7"/>
  <c r="R42" i="7"/>
  <c r="X42" i="7"/>
  <c r="AD42" i="7"/>
  <c r="AJ42" i="7"/>
  <c r="G43" i="7"/>
  <c r="H43" i="7"/>
  <c r="L43" i="7"/>
  <c r="R43" i="7"/>
  <c r="X43" i="7"/>
  <c r="AD43" i="7"/>
  <c r="AJ43" i="7"/>
  <c r="G44" i="7"/>
  <c r="H44" i="7"/>
  <c r="L44" i="7"/>
  <c r="R44" i="7"/>
  <c r="X44" i="7"/>
  <c r="AD44" i="7"/>
  <c r="AJ44" i="7"/>
  <c r="G45" i="7"/>
  <c r="H45" i="7"/>
  <c r="L45" i="7"/>
  <c r="R45" i="7"/>
  <c r="X45" i="7"/>
  <c r="AD45" i="7"/>
  <c r="AJ45" i="7"/>
  <c r="L53" i="7"/>
  <c r="AJ57" i="7"/>
  <c r="X58" i="7"/>
  <c r="AJ59" i="7"/>
  <c r="L60" i="7"/>
  <c r="AJ60" i="7"/>
  <c r="L64" i="7"/>
  <c r="X64" i="7"/>
  <c r="AJ64" i="7"/>
  <c r="AJ66" i="7"/>
  <c r="L68" i="7"/>
  <c r="X68" i="7"/>
  <c r="AJ68" i="7"/>
  <c r="G69" i="7"/>
  <c r="H69" i="7"/>
  <c r="L69" i="7"/>
  <c r="R69" i="7"/>
  <c r="X69" i="7"/>
  <c r="AD69" i="7"/>
  <c r="AJ69" i="7"/>
  <c r="G70" i="7"/>
  <c r="H70" i="7"/>
  <c r="L70" i="7"/>
  <c r="R70" i="7"/>
  <c r="X70" i="7"/>
  <c r="AD70" i="7"/>
  <c r="AJ70" i="7"/>
  <c r="L77" i="7"/>
  <c r="L78" i="7"/>
  <c r="X79" i="7"/>
  <c r="L81" i="7"/>
  <c r="AJ81" i="7"/>
  <c r="L82" i="7"/>
  <c r="X82" i="7"/>
  <c r="AJ84" i="7"/>
  <c r="L85" i="7"/>
  <c r="AJ85" i="7"/>
  <c r="L86" i="7"/>
  <c r="X86" i="7"/>
  <c r="X87" i="7"/>
  <c r="AJ87" i="7"/>
  <c r="AD88" i="7"/>
  <c r="X89" i="7"/>
  <c r="AJ89" i="7"/>
  <c r="L90" i="7"/>
  <c r="X90" i="7"/>
  <c r="AJ90" i="7"/>
  <c r="L91" i="7"/>
  <c r="X91" i="7"/>
  <c r="L92" i="7"/>
  <c r="AJ92" i="7"/>
  <c r="X93" i="7"/>
  <c r="AJ93" i="7"/>
  <c r="X94" i="7"/>
  <c r="AJ94" i="7"/>
  <c r="L95" i="7"/>
  <c r="R95" i="7"/>
  <c r="X95" i="7"/>
  <c r="AD96" i="7"/>
  <c r="AJ96" i="7"/>
  <c r="L97" i="7"/>
  <c r="AD97" i="7"/>
  <c r="AJ98" i="7"/>
  <c r="R99" i="7"/>
  <c r="X99" i="7"/>
  <c r="AD99" i="7"/>
  <c r="AJ99" i="7"/>
  <c r="L100" i="7"/>
  <c r="X100" i="7"/>
  <c r="AJ100" i="7"/>
  <c r="L101" i="7"/>
  <c r="X101" i="7"/>
  <c r="AJ101" i="7"/>
  <c r="L102" i="7"/>
  <c r="X102" i="7"/>
  <c r="AJ102" i="7"/>
  <c r="L103" i="7"/>
  <c r="X103" i="7"/>
  <c r="AJ103" i="7"/>
  <c r="L104" i="7"/>
  <c r="X104" i="7"/>
  <c r="AJ104" i="7"/>
  <c r="L105" i="7"/>
  <c r="R105" i="7"/>
  <c r="X105" i="7"/>
  <c r="AJ105" i="7"/>
  <c r="L106" i="7"/>
  <c r="R106" i="7"/>
  <c r="X106" i="7"/>
  <c r="AJ106" i="7"/>
  <c r="L107" i="7"/>
  <c r="X107" i="7"/>
  <c r="AD107" i="7"/>
  <c r="AJ107" i="7"/>
  <c r="X108" i="7"/>
  <c r="AD108" i="7"/>
  <c r="AJ108" i="7"/>
  <c r="L109" i="7"/>
  <c r="X109" i="7"/>
  <c r="AD109" i="7"/>
  <c r="AJ109" i="7"/>
  <c r="L110" i="7"/>
  <c r="X110" i="7"/>
  <c r="AD110" i="7"/>
  <c r="AJ110" i="7"/>
  <c r="L111" i="7"/>
  <c r="X111" i="7"/>
  <c r="AD111" i="7"/>
  <c r="AJ111" i="7"/>
  <c r="L112" i="7"/>
  <c r="R112" i="7"/>
  <c r="X112" i="7"/>
  <c r="AJ112" i="7"/>
  <c r="L113" i="7"/>
  <c r="X113" i="7"/>
  <c r="AD113" i="7"/>
  <c r="AJ113" i="7"/>
  <c r="L114" i="7"/>
  <c r="X114" i="7"/>
  <c r="AD114" i="7"/>
  <c r="AJ114" i="7"/>
  <c r="L122" i="7"/>
  <c r="AJ123" i="7"/>
  <c r="X124" i="7"/>
  <c r="AJ125" i="7"/>
  <c r="L126" i="7"/>
  <c r="AJ126" i="7"/>
  <c r="L128" i="7"/>
  <c r="L129" i="7"/>
  <c r="L131" i="7"/>
  <c r="L133" i="7"/>
  <c r="X133" i="7"/>
  <c r="L134" i="7"/>
  <c r="X134" i="7"/>
  <c r="AJ134" i="7"/>
  <c r="L136" i="7"/>
  <c r="G137" i="7"/>
  <c r="H137" i="7"/>
  <c r="L137" i="7"/>
  <c r="R137" i="7"/>
  <c r="X137" i="7"/>
  <c r="AD137" i="7"/>
  <c r="AJ137" i="7"/>
  <c r="L138" i="7"/>
  <c r="R138" i="7"/>
  <c r="X138" i="7"/>
  <c r="AD138" i="7"/>
  <c r="G139" i="7"/>
  <c r="H139" i="7"/>
  <c r="L139" i="7"/>
  <c r="R139" i="7"/>
  <c r="X139" i="7"/>
  <c r="AD139" i="7"/>
  <c r="AJ139" i="7"/>
  <c r="X146" i="7"/>
  <c r="L147" i="7"/>
  <c r="AJ147" i="7"/>
  <c r="AJ148" i="7"/>
  <c r="L149" i="7"/>
  <c r="AJ149" i="7"/>
  <c r="L150" i="7"/>
  <c r="AJ150" i="7"/>
  <c r="L151" i="7"/>
  <c r="X151" i="7"/>
  <c r="X152" i="7"/>
  <c r="AJ152" i="7"/>
  <c r="L154" i="7"/>
  <c r="R154" i="7"/>
  <c r="AJ154" i="7"/>
  <c r="AJ155" i="7"/>
  <c r="L156" i="7"/>
  <c r="X156" i="7"/>
  <c r="AD157" i="7"/>
  <c r="AJ157" i="7"/>
  <c r="L158" i="7"/>
  <c r="X158" i="7"/>
  <c r="X159" i="7"/>
  <c r="AJ159" i="7"/>
  <c r="L160" i="7"/>
  <c r="R160" i="7"/>
  <c r="L161" i="7"/>
  <c r="R161" i="7"/>
  <c r="AD161" i="7"/>
  <c r="L162" i="7"/>
  <c r="AJ162" i="7"/>
  <c r="X163" i="7"/>
  <c r="AD163" i="7"/>
  <c r="AJ163" i="7"/>
  <c r="X164" i="7"/>
  <c r="AJ164" i="7"/>
  <c r="L165" i="7"/>
  <c r="X165" i="7"/>
  <c r="AJ165" i="7"/>
  <c r="L166" i="7"/>
  <c r="X166" i="7"/>
  <c r="AJ166" i="7"/>
  <c r="L167" i="7"/>
  <c r="R167" i="7"/>
  <c r="AJ167" i="7"/>
  <c r="R168" i="7"/>
  <c r="X168" i="7"/>
  <c r="AD168" i="7"/>
  <c r="AJ168" i="7"/>
  <c r="L169" i="7"/>
  <c r="X169" i="7"/>
  <c r="AJ169" i="7"/>
  <c r="L170" i="7"/>
  <c r="R170" i="7"/>
  <c r="X170" i="7"/>
  <c r="AJ170" i="7"/>
  <c r="L171" i="7"/>
  <c r="X171" i="7"/>
  <c r="AJ171" i="7"/>
  <c r="L172" i="7"/>
  <c r="X172" i="7"/>
  <c r="AD172" i="7"/>
  <c r="AJ172" i="7"/>
  <c r="X173" i="7"/>
  <c r="AJ173" i="7"/>
  <c r="L174" i="7"/>
  <c r="X174" i="7"/>
  <c r="AD174" i="7"/>
  <c r="AJ174" i="7"/>
  <c r="X175" i="7"/>
  <c r="AD175" i="7"/>
  <c r="AJ175" i="7"/>
  <c r="L176" i="7"/>
  <c r="X176" i="7"/>
  <c r="AD176" i="7"/>
  <c r="AJ176" i="7"/>
  <c r="L177" i="7"/>
  <c r="X177" i="7"/>
  <c r="AD177" i="7"/>
  <c r="AJ177" i="7"/>
  <c r="L178" i="7"/>
  <c r="X178" i="7"/>
  <c r="AD178" i="7"/>
  <c r="AJ178" i="7"/>
  <c r="L179" i="7"/>
  <c r="X179" i="7"/>
  <c r="AD179" i="7"/>
  <c r="AJ179" i="7"/>
  <c r="L180" i="7"/>
  <c r="R180" i="7"/>
  <c r="X180" i="7"/>
  <c r="AJ180" i="7"/>
  <c r="L181" i="7"/>
  <c r="X181" i="7"/>
  <c r="AD181" i="7"/>
  <c r="AJ181" i="7"/>
  <c r="R182" i="7"/>
  <c r="X182" i="7"/>
  <c r="AD182" i="7"/>
  <c r="AJ182" i="7"/>
  <c r="L183" i="7"/>
  <c r="X183" i="7"/>
  <c r="AD183" i="7"/>
  <c r="AJ183" i="7"/>
  <c r="F40" i="8" l="1"/>
  <c r="R149" i="14"/>
  <c r="S149" i="14" s="1"/>
  <c r="R392" i="13"/>
  <c r="S392" i="13"/>
  <c r="P83" i="14"/>
  <c r="O84" i="14"/>
  <c r="S10" i="8"/>
  <c r="T10" i="8" s="1"/>
  <c r="S11" i="8"/>
  <c r="T11" i="8" s="1"/>
  <c r="S8" i="8"/>
  <c r="T8" i="8" s="1"/>
  <c r="S7" i="8"/>
  <c r="T7" i="8" s="1"/>
  <c r="F38" i="8"/>
  <c r="AE11" i="8"/>
  <c r="AF11" i="8" s="1"/>
  <c r="AE8" i="8"/>
  <c r="AF8" i="8" s="1"/>
  <c r="AE9" i="8"/>
  <c r="AF9" i="8" s="1"/>
  <c r="S344" i="14"/>
  <c r="R344" i="14"/>
  <c r="O110" i="14"/>
  <c r="P110" i="14" s="1"/>
  <c r="Q109" i="14"/>
  <c r="T339" i="14"/>
  <c r="U339" i="14"/>
  <c r="V339" i="14"/>
  <c r="T150" i="14"/>
  <c r="V150" i="14"/>
  <c r="R102" i="14"/>
  <c r="S102" i="14"/>
  <c r="M44" i="7"/>
  <c r="N44" i="7" s="1"/>
  <c r="M43" i="7"/>
  <c r="N43" i="7" s="1"/>
  <c r="AE7" i="8"/>
  <c r="AF7" i="8" s="1"/>
  <c r="P337" i="14"/>
  <c r="O338" i="14"/>
  <c r="P338" i="14" s="1"/>
  <c r="Y48" i="8"/>
  <c r="Z48" i="8" s="1"/>
  <c r="AK29" i="8"/>
  <c r="AL29" i="8" s="1"/>
  <c r="AK18" i="8"/>
  <c r="AL18" i="8" s="1"/>
  <c r="F11" i="8"/>
  <c r="F9" i="8"/>
  <c r="O14" i="14"/>
  <c r="P14" i="14" s="1"/>
  <c r="Q406" i="13"/>
  <c r="O407" i="13"/>
  <c r="S336" i="14"/>
  <c r="R336" i="14"/>
  <c r="Q150" i="14"/>
  <c r="T325" i="13"/>
  <c r="U325" i="13"/>
  <c r="V325" i="13"/>
  <c r="M49" i="8"/>
  <c r="N49" i="8" s="1"/>
  <c r="M48" i="8"/>
  <c r="N48" i="8" s="1"/>
  <c r="M47" i="8"/>
  <c r="N47" i="8" s="1"/>
  <c r="Y31" i="8"/>
  <c r="Z31" i="8" s="1"/>
  <c r="Y29" i="8"/>
  <c r="Z29" i="8" s="1"/>
  <c r="AE21" i="8"/>
  <c r="AF21" i="8" s="1"/>
  <c r="F21" i="8" s="1"/>
  <c r="R359" i="14"/>
  <c r="S359" i="14"/>
  <c r="O340" i="14"/>
  <c r="P340" i="14" s="1"/>
  <c r="Q339" i="14"/>
  <c r="P91" i="14"/>
  <c r="Q91" i="14" s="1"/>
  <c r="O92" i="14"/>
  <c r="T412" i="13"/>
  <c r="U412" i="13"/>
  <c r="V412" i="13"/>
  <c r="M37" i="7"/>
  <c r="N37" i="7" s="1"/>
  <c r="F30" i="8"/>
  <c r="P345" i="14"/>
  <c r="O346" i="14"/>
  <c r="T109" i="14"/>
  <c r="U109" i="14"/>
  <c r="V109" i="14"/>
  <c r="S18" i="8"/>
  <c r="T18" i="8" s="1"/>
  <c r="F18" i="8" s="1"/>
  <c r="F10" i="8"/>
  <c r="S49" i="8"/>
  <c r="T49" i="8" s="1"/>
  <c r="S38" i="8"/>
  <c r="T38" i="8" s="1"/>
  <c r="AE19" i="8"/>
  <c r="AF19" i="8" s="1"/>
  <c r="S9" i="8"/>
  <c r="T9" i="8" s="1"/>
  <c r="Q340" i="14"/>
  <c r="Q337" i="14"/>
  <c r="S74" i="14"/>
  <c r="M41" i="7"/>
  <c r="N41" i="7" s="1"/>
  <c r="M45" i="7"/>
  <c r="N45" i="7" s="1"/>
  <c r="M38" i="7"/>
  <c r="N38" i="7" s="1"/>
  <c r="M42" i="7"/>
  <c r="N42" i="7" s="1"/>
  <c r="AE47" i="8"/>
  <c r="AF47" i="8" s="1"/>
  <c r="S31" i="8"/>
  <c r="T31" i="8" s="1"/>
  <c r="F31" i="8" s="1"/>
  <c r="AK21" i="8"/>
  <c r="AL21" i="8" s="1"/>
  <c r="AK22" i="8"/>
  <c r="AL22" i="8" s="1"/>
  <c r="F22" i="8" s="1"/>
  <c r="AE10" i="8"/>
  <c r="AF10" i="8" s="1"/>
  <c r="Y7" i="8"/>
  <c r="Z7" i="8" s="1"/>
  <c r="T336" i="14"/>
  <c r="T149" i="14"/>
  <c r="U149" i="14"/>
  <c r="V149" i="14"/>
  <c r="Q142" i="14"/>
  <c r="Q134" i="14"/>
  <c r="Q133" i="14"/>
  <c r="U132" i="14"/>
  <c r="V132" i="14"/>
  <c r="P429" i="13"/>
  <c r="Q429" i="13" s="1"/>
  <c r="S48" i="8"/>
  <c r="T48" i="8" s="1"/>
  <c r="Y39" i="8"/>
  <c r="Z39" i="8" s="1"/>
  <c r="F39" i="8" s="1"/>
  <c r="AE30" i="8"/>
  <c r="AF30" i="8" s="1"/>
  <c r="S29" i="8"/>
  <c r="T29" i="8" s="1"/>
  <c r="F29" i="8" s="1"/>
  <c r="AK9" i="8"/>
  <c r="AL9" i="8" s="1"/>
  <c r="AK7" i="8"/>
  <c r="AL7" i="8" s="1"/>
  <c r="Q338" i="14"/>
  <c r="Q308" i="14"/>
  <c r="Q307" i="14"/>
  <c r="U154" i="14"/>
  <c r="V154" i="14"/>
  <c r="T133" i="14"/>
  <c r="U133" i="14"/>
  <c r="V133" i="14"/>
  <c r="S108" i="14"/>
  <c r="P75" i="14"/>
  <c r="O76" i="14"/>
  <c r="Q412" i="13"/>
  <c r="R367" i="13"/>
  <c r="S367" i="13"/>
  <c r="M39" i="7"/>
  <c r="N39" i="7" s="1"/>
  <c r="AE49" i="8"/>
  <c r="AF49" i="8" s="1"/>
  <c r="Y30" i="8"/>
  <c r="Z30" i="8" s="1"/>
  <c r="AE18" i="8"/>
  <c r="AF18" i="8" s="1"/>
  <c r="T307" i="14"/>
  <c r="U307" i="14"/>
  <c r="V307" i="14"/>
  <c r="Q110" i="14"/>
  <c r="U108" i="14"/>
  <c r="V108" i="14"/>
  <c r="O30" i="14"/>
  <c r="P30" i="14" s="1"/>
  <c r="Q29" i="14"/>
  <c r="AE20" i="8"/>
  <c r="AF20" i="8" s="1"/>
  <c r="M19" i="8"/>
  <c r="N19" i="8" s="1"/>
  <c r="F19" i="8" s="1"/>
  <c r="M7" i="8"/>
  <c r="N7" i="8" s="1"/>
  <c r="F7" i="8" s="1"/>
  <c r="O9" i="14"/>
  <c r="Q378" i="13"/>
  <c r="O349" i="13"/>
  <c r="T221" i="13"/>
  <c r="U221" i="13"/>
  <c r="V221" i="13"/>
  <c r="O177" i="13"/>
  <c r="O360" i="14"/>
  <c r="Q154" i="14"/>
  <c r="U54" i="14"/>
  <c r="T53" i="14"/>
  <c r="U53" i="14"/>
  <c r="V53" i="14"/>
  <c r="Q30" i="14"/>
  <c r="T366" i="13"/>
  <c r="U366" i="13"/>
  <c r="V366" i="13"/>
  <c r="T309" i="13"/>
  <c r="U309" i="13"/>
  <c r="Q229" i="13"/>
  <c r="V344" i="14"/>
  <c r="O341" i="14"/>
  <c r="V336" i="14"/>
  <c r="O317" i="14"/>
  <c r="O309" i="14"/>
  <c r="O151" i="14"/>
  <c r="O143" i="14"/>
  <c r="O135" i="14"/>
  <c r="O111" i="14"/>
  <c r="O103" i="14"/>
  <c r="V82" i="14"/>
  <c r="V74" i="14"/>
  <c r="Q14" i="14"/>
  <c r="U7" i="14"/>
  <c r="V7" i="14"/>
  <c r="Y20" i="8"/>
  <c r="Z20" i="8" s="1"/>
  <c r="F20" i="8" s="1"/>
  <c r="Y8" i="8"/>
  <c r="Z8" i="8" s="1"/>
  <c r="U344" i="14"/>
  <c r="U336" i="14"/>
  <c r="U82" i="14"/>
  <c r="U74" i="14"/>
  <c r="T29" i="14"/>
  <c r="U29" i="14"/>
  <c r="V29" i="14"/>
  <c r="T367" i="13"/>
  <c r="U367" i="13"/>
  <c r="T346" i="13"/>
  <c r="U346" i="13"/>
  <c r="V346" i="13"/>
  <c r="O343" i="14"/>
  <c r="P343" i="14" s="1"/>
  <c r="O137" i="14"/>
  <c r="O70" i="14"/>
  <c r="P70" i="14" s="1"/>
  <c r="O61" i="14"/>
  <c r="P61" i="14" s="1"/>
  <c r="T406" i="13"/>
  <c r="U406" i="13"/>
  <c r="V406" i="13"/>
  <c r="S384" i="13"/>
  <c r="O229" i="13"/>
  <c r="P229" i="13" s="1"/>
  <c r="R66" i="13"/>
  <c r="S66" i="13"/>
  <c r="Q54" i="14"/>
  <c r="S416" i="13"/>
  <c r="P378" i="13"/>
  <c r="O379" i="13"/>
  <c r="P256" i="13"/>
  <c r="R234" i="13"/>
  <c r="S234" i="13"/>
  <c r="Q221" i="13"/>
  <c r="O8" i="14"/>
  <c r="P8" i="14" s="1"/>
  <c r="O417" i="13"/>
  <c r="O393" i="13"/>
  <c r="P393" i="13" s="1"/>
  <c r="O385" i="13"/>
  <c r="O386" i="13" s="1"/>
  <c r="Q346" i="13"/>
  <c r="P320" i="13"/>
  <c r="O321" i="13"/>
  <c r="T234" i="13"/>
  <c r="U234" i="13"/>
  <c r="V234" i="13"/>
  <c r="V134" i="13"/>
  <c r="T134" i="13"/>
  <c r="U134" i="13"/>
  <c r="T345" i="13"/>
  <c r="U345" i="13"/>
  <c r="V345" i="13"/>
  <c r="Q325" i="13"/>
  <c r="O55" i="14"/>
  <c r="O31" i="14"/>
  <c r="O15" i="14"/>
  <c r="P15" i="14" s="1"/>
  <c r="V411" i="13"/>
  <c r="O368" i="13"/>
  <c r="P368" i="13" s="1"/>
  <c r="Q347" i="13"/>
  <c r="Q320" i="13"/>
  <c r="Q319" i="13"/>
  <c r="Q309" i="13"/>
  <c r="O60" i="14"/>
  <c r="P60" i="14" s="1"/>
  <c r="O28" i="14"/>
  <c r="P28" i="14" s="1"/>
  <c r="V416" i="13"/>
  <c r="O413" i="13"/>
  <c r="U411" i="13"/>
  <c r="V392" i="13"/>
  <c r="O389" i="13"/>
  <c r="V384" i="13"/>
  <c r="O381" i="13"/>
  <c r="O373" i="13"/>
  <c r="T319" i="13"/>
  <c r="U319" i="13"/>
  <c r="V319" i="13"/>
  <c r="Q345" i="13"/>
  <c r="Q307" i="13"/>
  <c r="O200" i="13"/>
  <c r="T124" i="13"/>
  <c r="U124" i="13"/>
  <c r="V124" i="13"/>
  <c r="O199" i="13"/>
  <c r="P199" i="13" s="1"/>
  <c r="V110" i="13"/>
  <c r="T110" i="13"/>
  <c r="U49" i="13"/>
  <c r="T49" i="13"/>
  <c r="V49" i="13"/>
  <c r="O348" i="13"/>
  <c r="P348" i="13" s="1"/>
  <c r="O308" i="13"/>
  <c r="P308" i="13" s="1"/>
  <c r="O228" i="13"/>
  <c r="T331" i="10"/>
  <c r="U331" i="10"/>
  <c r="V331" i="10"/>
  <c r="Q172" i="13"/>
  <c r="P171" i="13"/>
  <c r="Q171" i="13" s="1"/>
  <c r="O172" i="13"/>
  <c r="P172" i="13" s="1"/>
  <c r="Q148" i="13"/>
  <c r="P147" i="13"/>
  <c r="O148" i="13"/>
  <c r="P148" i="13" s="1"/>
  <c r="Q134" i="13"/>
  <c r="O326" i="13"/>
  <c r="O310" i="13"/>
  <c r="O230" i="13"/>
  <c r="O222" i="13"/>
  <c r="O214" i="13"/>
  <c r="P214" i="13" s="1"/>
  <c r="Q124" i="13"/>
  <c r="O347" i="13"/>
  <c r="P347" i="13" s="1"/>
  <c r="O339" i="13"/>
  <c r="P339" i="13" s="1"/>
  <c r="O235" i="13"/>
  <c r="P235" i="13" s="1"/>
  <c r="Q110" i="13"/>
  <c r="T32" i="13"/>
  <c r="U32" i="13"/>
  <c r="V32" i="13"/>
  <c r="O78" i="13"/>
  <c r="P78" i="13" s="1"/>
  <c r="R33" i="13"/>
  <c r="S33" i="13"/>
  <c r="S338" i="10"/>
  <c r="R338" i="10"/>
  <c r="O173" i="13"/>
  <c r="O157" i="13"/>
  <c r="O149" i="13"/>
  <c r="O125" i="13"/>
  <c r="T66" i="13"/>
  <c r="T46" i="13"/>
  <c r="V46" i="13"/>
  <c r="Q17" i="13"/>
  <c r="T16" i="13"/>
  <c r="U16" i="13"/>
  <c r="V16" i="13"/>
  <c r="R8" i="13"/>
  <c r="T352" i="10"/>
  <c r="U352" i="10"/>
  <c r="V352" i="10"/>
  <c r="Q334" i="10"/>
  <c r="R328" i="10"/>
  <c r="S328" i="10"/>
  <c r="T323" i="10"/>
  <c r="U323" i="10"/>
  <c r="V323" i="10"/>
  <c r="S307" i="10"/>
  <c r="R105" i="10"/>
  <c r="S105" i="10"/>
  <c r="U95" i="10"/>
  <c r="V95" i="10"/>
  <c r="T95" i="10"/>
  <c r="R88" i="10"/>
  <c r="S88" i="10"/>
  <c r="P7" i="10"/>
  <c r="O8" i="10"/>
  <c r="Q9" i="13"/>
  <c r="T8" i="13"/>
  <c r="U8" i="13"/>
  <c r="V8" i="13"/>
  <c r="Q353" i="10"/>
  <c r="P353" i="10"/>
  <c r="O354" i="10"/>
  <c r="Q322" i="10"/>
  <c r="T315" i="10"/>
  <c r="U315" i="10"/>
  <c r="V315" i="10"/>
  <c r="O311" i="10"/>
  <c r="P128" i="10"/>
  <c r="Q128" i="10" s="1"/>
  <c r="O81" i="10"/>
  <c r="P81" i="10" s="1"/>
  <c r="O135" i="13"/>
  <c r="O111" i="13"/>
  <c r="O80" i="13"/>
  <c r="P80" i="13" s="1"/>
  <c r="O67" i="13"/>
  <c r="Q49" i="13"/>
  <c r="T33" i="13"/>
  <c r="U33" i="13"/>
  <c r="V33" i="13"/>
  <c r="R7" i="13"/>
  <c r="S7" i="13"/>
  <c r="Q347" i="10"/>
  <c r="T346" i="10"/>
  <c r="U346" i="10"/>
  <c r="V346" i="10"/>
  <c r="T127" i="10"/>
  <c r="U127" i="10"/>
  <c r="V127" i="10"/>
  <c r="R96" i="10"/>
  <c r="S96" i="10"/>
  <c r="R16" i="10"/>
  <c r="S16" i="10"/>
  <c r="Q32" i="13"/>
  <c r="T17" i="13"/>
  <c r="U17" i="13"/>
  <c r="V17" i="13"/>
  <c r="P342" i="10"/>
  <c r="O343" i="10"/>
  <c r="R339" i="10"/>
  <c r="S339" i="10"/>
  <c r="T338" i="10"/>
  <c r="U338" i="10"/>
  <c r="V338" i="10"/>
  <c r="T328" i="10"/>
  <c r="U328" i="10"/>
  <c r="V328" i="10"/>
  <c r="R97" i="10"/>
  <c r="S97" i="10"/>
  <c r="R316" i="11"/>
  <c r="S316" i="11"/>
  <c r="O79" i="13"/>
  <c r="P79" i="13" s="1"/>
  <c r="O51" i="13"/>
  <c r="P51" i="13" s="1"/>
  <c r="Q48" i="13"/>
  <c r="R46" i="13"/>
  <c r="S46" i="13"/>
  <c r="T9" i="13"/>
  <c r="U9" i="13"/>
  <c r="V9" i="13"/>
  <c r="P334" i="10"/>
  <c r="O335" i="10"/>
  <c r="Q331" i="10"/>
  <c r="P329" i="10"/>
  <c r="O330" i="10"/>
  <c r="P330" i="10" s="1"/>
  <c r="Q116" i="10"/>
  <c r="T48" i="13"/>
  <c r="U48" i="13"/>
  <c r="V48" i="13"/>
  <c r="R352" i="10"/>
  <c r="S352" i="10"/>
  <c r="T347" i="10"/>
  <c r="U347" i="10"/>
  <c r="V347" i="10"/>
  <c r="R323" i="10"/>
  <c r="S323" i="10"/>
  <c r="T322" i="10"/>
  <c r="U322" i="10"/>
  <c r="V322" i="10"/>
  <c r="R314" i="10"/>
  <c r="Q47" i="13"/>
  <c r="V7" i="13"/>
  <c r="T7" i="13"/>
  <c r="Q348" i="10"/>
  <c r="Q346" i="10"/>
  <c r="T339" i="10"/>
  <c r="U339" i="10"/>
  <c r="V339" i="10"/>
  <c r="Q315" i="10"/>
  <c r="T314" i="10"/>
  <c r="U314" i="10"/>
  <c r="V314" i="10"/>
  <c r="T96" i="10"/>
  <c r="U96" i="10"/>
  <c r="V96" i="10"/>
  <c r="O55" i="10"/>
  <c r="P55" i="10" s="1"/>
  <c r="O357" i="10"/>
  <c r="O349" i="10"/>
  <c r="O333" i="10"/>
  <c r="O308" i="10"/>
  <c r="T126" i="10"/>
  <c r="U126" i="10"/>
  <c r="V126" i="10"/>
  <c r="R89" i="10"/>
  <c r="S89" i="10"/>
  <c r="R30" i="10"/>
  <c r="S30" i="10"/>
  <c r="R17" i="10"/>
  <c r="S17" i="10"/>
  <c r="T307" i="10"/>
  <c r="Q127" i="10"/>
  <c r="Q95" i="10"/>
  <c r="T88" i="10"/>
  <c r="U88" i="10"/>
  <c r="V88" i="10"/>
  <c r="T65" i="10"/>
  <c r="U65" i="10"/>
  <c r="P408" i="11"/>
  <c r="Q408" i="11" s="1"/>
  <c r="T368" i="11"/>
  <c r="U368" i="11"/>
  <c r="V368" i="11"/>
  <c r="U105" i="10"/>
  <c r="U97" i="10"/>
  <c r="O50" i="13"/>
  <c r="P50" i="13" s="1"/>
  <c r="O34" i="13"/>
  <c r="P34" i="13" s="1"/>
  <c r="O18" i="13"/>
  <c r="P18" i="13" s="1"/>
  <c r="O10" i="13"/>
  <c r="P10" i="13" s="1"/>
  <c r="O356" i="10"/>
  <c r="P356" i="10" s="1"/>
  <c r="O348" i="10"/>
  <c r="P348" i="10" s="1"/>
  <c r="O340" i="10"/>
  <c r="P340" i="10" s="1"/>
  <c r="O332" i="10"/>
  <c r="P332" i="10" s="1"/>
  <c r="O324" i="10"/>
  <c r="P324" i="10" s="1"/>
  <c r="O316" i="10"/>
  <c r="P316" i="10" s="1"/>
  <c r="P124" i="10"/>
  <c r="Q124" i="10" s="1"/>
  <c r="O125" i="10"/>
  <c r="P116" i="10"/>
  <c r="O117" i="10"/>
  <c r="V89" i="10"/>
  <c r="V307" i="10"/>
  <c r="P78" i="10"/>
  <c r="O79" i="10"/>
  <c r="P79" i="10" s="1"/>
  <c r="Q55" i="10"/>
  <c r="U307" i="10"/>
  <c r="O129" i="10"/>
  <c r="Q65" i="10"/>
  <c r="T16" i="10"/>
  <c r="U16" i="10"/>
  <c r="V16" i="10"/>
  <c r="O80" i="10"/>
  <c r="P80" i="10" s="1"/>
  <c r="V25" i="10"/>
  <c r="U399" i="11"/>
  <c r="O352" i="11"/>
  <c r="P352" i="11" s="1"/>
  <c r="U343" i="11"/>
  <c r="O334" i="11"/>
  <c r="R355" i="12"/>
  <c r="S355" i="12"/>
  <c r="V30" i="10"/>
  <c r="T29" i="10"/>
  <c r="U29" i="10"/>
  <c r="V29" i="10"/>
  <c r="U25" i="10"/>
  <c r="V17" i="10"/>
  <c r="Q7" i="10"/>
  <c r="Q375" i="11"/>
  <c r="O106" i="10"/>
  <c r="O98" i="10"/>
  <c r="O90" i="10"/>
  <c r="O82" i="10"/>
  <c r="O74" i="10"/>
  <c r="O66" i="10"/>
  <c r="U30" i="10"/>
  <c r="U17" i="10"/>
  <c r="O400" i="11"/>
  <c r="U375" i="11"/>
  <c r="Q368" i="11"/>
  <c r="O344" i="11"/>
  <c r="P344" i="11" s="1"/>
  <c r="R371" i="11"/>
  <c r="S371" i="11"/>
  <c r="Q367" i="11"/>
  <c r="O56" i="10"/>
  <c r="O9" i="10"/>
  <c r="O376" i="11"/>
  <c r="P376" i="11" s="1"/>
  <c r="U367" i="11"/>
  <c r="Q205" i="11"/>
  <c r="Q25" i="10"/>
  <c r="Q351" i="11"/>
  <c r="T331" i="11"/>
  <c r="U331" i="11"/>
  <c r="V331" i="11"/>
  <c r="O227" i="11"/>
  <c r="R47" i="11"/>
  <c r="S47" i="11"/>
  <c r="U332" i="11"/>
  <c r="V332" i="11"/>
  <c r="T315" i="11"/>
  <c r="U315" i="11"/>
  <c r="V315" i="11"/>
  <c r="Q311" i="11"/>
  <c r="Q203" i="11"/>
  <c r="Q155" i="11"/>
  <c r="T353" i="12"/>
  <c r="U353" i="12"/>
  <c r="V353" i="12"/>
  <c r="Q317" i="11"/>
  <c r="T316" i="11"/>
  <c r="U316" i="11"/>
  <c r="V316" i="11"/>
  <c r="T307" i="11"/>
  <c r="U307" i="11"/>
  <c r="V307" i="11"/>
  <c r="T154" i="11"/>
  <c r="U154" i="11"/>
  <c r="O42" i="10"/>
  <c r="O26" i="10"/>
  <c r="O18" i="10"/>
  <c r="V399" i="11"/>
  <c r="O388" i="11"/>
  <c r="V375" i="11"/>
  <c r="O372" i="11"/>
  <c r="V367" i="11"/>
  <c r="O364" i="11"/>
  <c r="V351" i="11"/>
  <c r="O348" i="11"/>
  <c r="V343" i="11"/>
  <c r="Q331" i="11"/>
  <c r="Q309" i="11"/>
  <c r="P308" i="11"/>
  <c r="Q129" i="11"/>
  <c r="Q85" i="11"/>
  <c r="O31" i="10"/>
  <c r="O393" i="11"/>
  <c r="O377" i="11"/>
  <c r="O369" i="11"/>
  <c r="O353" i="11"/>
  <c r="O345" i="11"/>
  <c r="Q315" i="11"/>
  <c r="P205" i="11"/>
  <c r="O206" i="11"/>
  <c r="P173" i="11"/>
  <c r="O174" i="11"/>
  <c r="Q61" i="11"/>
  <c r="R332" i="11"/>
  <c r="S332" i="11"/>
  <c r="T311" i="11"/>
  <c r="U311" i="11"/>
  <c r="Q154" i="11"/>
  <c r="O188" i="11"/>
  <c r="O189" i="11" s="1"/>
  <c r="O148" i="11"/>
  <c r="Q131" i="11"/>
  <c r="Q103" i="11"/>
  <c r="Q99" i="11"/>
  <c r="U31" i="11"/>
  <c r="V31" i="11"/>
  <c r="T31" i="11"/>
  <c r="R354" i="12"/>
  <c r="S354" i="12"/>
  <c r="O326" i="11"/>
  <c r="P326" i="11" s="1"/>
  <c r="O318" i="11"/>
  <c r="P318" i="11" s="1"/>
  <c r="O310" i="11"/>
  <c r="P310" i="11" s="1"/>
  <c r="O209" i="11"/>
  <c r="P129" i="11"/>
  <c r="Q98" i="11"/>
  <c r="P130" i="11"/>
  <c r="O131" i="11"/>
  <c r="P131" i="11" s="1"/>
  <c r="R84" i="11"/>
  <c r="S84" i="11"/>
  <c r="O63" i="11"/>
  <c r="P63" i="11" s="1"/>
  <c r="R60" i="11"/>
  <c r="S60" i="11"/>
  <c r="T47" i="11"/>
  <c r="U47" i="11"/>
  <c r="O312" i="11"/>
  <c r="P312" i="11" s="1"/>
  <c r="O203" i="11"/>
  <c r="P203" i="11" s="1"/>
  <c r="O195" i="11"/>
  <c r="P195" i="11" s="1"/>
  <c r="O187" i="11"/>
  <c r="P187" i="11" s="1"/>
  <c r="O155" i="11"/>
  <c r="P155" i="11" s="1"/>
  <c r="P138" i="11"/>
  <c r="Q138" i="11" s="1"/>
  <c r="O139" i="11"/>
  <c r="V103" i="11"/>
  <c r="V32" i="11"/>
  <c r="T32" i="11"/>
  <c r="U32" i="11"/>
  <c r="T8" i="11"/>
  <c r="U8" i="11"/>
  <c r="V8" i="11"/>
  <c r="Q8" i="11"/>
  <c r="R149" i="12"/>
  <c r="S149" i="12"/>
  <c r="R137" i="12"/>
  <c r="S137" i="12"/>
  <c r="O333" i="11"/>
  <c r="P333" i="11" s="1"/>
  <c r="O325" i="11"/>
  <c r="P325" i="11" s="1"/>
  <c r="O317" i="11"/>
  <c r="P317" i="11" s="1"/>
  <c r="Q32" i="11"/>
  <c r="T19" i="11"/>
  <c r="U19" i="11"/>
  <c r="V19" i="11"/>
  <c r="V98" i="11"/>
  <c r="T98" i="11"/>
  <c r="T84" i="11"/>
  <c r="U84" i="11"/>
  <c r="V84" i="11"/>
  <c r="T60" i="11"/>
  <c r="U60" i="11"/>
  <c r="V60" i="11"/>
  <c r="P367" i="12"/>
  <c r="Q367" i="12"/>
  <c r="O86" i="11"/>
  <c r="O62" i="11"/>
  <c r="P62" i="11" s="1"/>
  <c r="O33" i="11"/>
  <c r="Q31" i="11"/>
  <c r="Q30" i="11"/>
  <c r="U20" i="11"/>
  <c r="Q7" i="11"/>
  <c r="T359" i="12"/>
  <c r="O99" i="11"/>
  <c r="P99" i="11" s="1"/>
  <c r="T20" i="11"/>
  <c r="Q358" i="12"/>
  <c r="T149" i="12"/>
  <c r="U149" i="12"/>
  <c r="V149" i="12"/>
  <c r="O104" i="11"/>
  <c r="O64" i="11"/>
  <c r="O48" i="11"/>
  <c r="R318" i="12"/>
  <c r="S318" i="12"/>
  <c r="S91" i="12"/>
  <c r="R91" i="12"/>
  <c r="O85" i="11"/>
  <c r="P85" i="11" s="1"/>
  <c r="O61" i="11"/>
  <c r="P61" i="11" s="1"/>
  <c r="V30" i="11"/>
  <c r="Q19" i="11"/>
  <c r="R356" i="12"/>
  <c r="S356" i="12"/>
  <c r="U354" i="12"/>
  <c r="V354" i="12"/>
  <c r="R334" i="12"/>
  <c r="S334" i="12"/>
  <c r="O131" i="12"/>
  <c r="P130" i="12"/>
  <c r="U30" i="11"/>
  <c r="R359" i="12"/>
  <c r="S359" i="12"/>
  <c r="T358" i="12"/>
  <c r="U358" i="12"/>
  <c r="V358" i="12"/>
  <c r="T355" i="12"/>
  <c r="U355" i="12"/>
  <c r="V355" i="12"/>
  <c r="Q353" i="12"/>
  <c r="P320" i="12"/>
  <c r="O321" i="12"/>
  <c r="O317" i="12"/>
  <c r="P317" i="12" s="1"/>
  <c r="Q20" i="11"/>
  <c r="R9" i="11"/>
  <c r="S9" i="11"/>
  <c r="U7" i="11"/>
  <c r="V7" i="11"/>
  <c r="P328" i="12"/>
  <c r="O329" i="12"/>
  <c r="S319" i="12"/>
  <c r="R319" i="12"/>
  <c r="T138" i="12"/>
  <c r="U138" i="12"/>
  <c r="R121" i="12"/>
  <c r="S121" i="12" s="1"/>
  <c r="T91" i="12"/>
  <c r="U91" i="12"/>
  <c r="V91" i="12"/>
  <c r="V75" i="12"/>
  <c r="T75" i="12"/>
  <c r="U75" i="12"/>
  <c r="Q320" i="12"/>
  <c r="P139" i="12"/>
  <c r="O140" i="12"/>
  <c r="U121" i="12"/>
  <c r="V121" i="12"/>
  <c r="T62" i="12"/>
  <c r="U62" i="12"/>
  <c r="V62" i="12"/>
  <c r="AE61" i="4"/>
  <c r="AF61" i="4" s="1"/>
  <c r="O21" i="11"/>
  <c r="O13" i="11"/>
  <c r="O360" i="12"/>
  <c r="O344" i="12"/>
  <c r="Q327" i="12"/>
  <c r="S326" i="12"/>
  <c r="T311" i="12"/>
  <c r="U311" i="12"/>
  <c r="V311" i="12"/>
  <c r="Q136" i="12"/>
  <c r="O92" i="12"/>
  <c r="P92" i="12" s="1"/>
  <c r="V63" i="12"/>
  <c r="T63" i="12"/>
  <c r="Y53" i="4"/>
  <c r="Z53" i="4" s="1"/>
  <c r="Y64" i="4"/>
  <c r="Z64" i="4" s="1"/>
  <c r="O10" i="11"/>
  <c r="O357" i="12"/>
  <c r="P357" i="12" s="1"/>
  <c r="O349" i="12"/>
  <c r="O341" i="12"/>
  <c r="O335" i="12"/>
  <c r="P325" i="12"/>
  <c r="Q135" i="12"/>
  <c r="V44" i="12"/>
  <c r="T44" i="12"/>
  <c r="U44" i="12"/>
  <c r="V334" i="12"/>
  <c r="P312" i="12"/>
  <c r="O313" i="12"/>
  <c r="P307" i="12"/>
  <c r="O308" i="12"/>
  <c r="Q138" i="12"/>
  <c r="T135" i="12"/>
  <c r="U135" i="12"/>
  <c r="V135" i="12"/>
  <c r="U63" i="12"/>
  <c r="Q325" i="12"/>
  <c r="T319" i="12"/>
  <c r="U319" i="12"/>
  <c r="V319" i="12"/>
  <c r="V136" i="12"/>
  <c r="T100" i="12"/>
  <c r="U100" i="12"/>
  <c r="V100" i="12"/>
  <c r="Q130" i="12"/>
  <c r="T124" i="12"/>
  <c r="V124" i="12"/>
  <c r="T118" i="12"/>
  <c r="V118" i="12"/>
  <c r="U118" i="12"/>
  <c r="T61" i="12"/>
  <c r="V61" i="12"/>
  <c r="U61" i="12"/>
  <c r="Q61" i="12"/>
  <c r="U120" i="12"/>
  <c r="V120" i="12"/>
  <c r="T110" i="12"/>
  <c r="V110" i="12"/>
  <c r="S30" i="12"/>
  <c r="R30" i="12"/>
  <c r="Q124" i="12"/>
  <c r="O122" i="12"/>
  <c r="O123" i="12" s="1"/>
  <c r="Q119" i="12"/>
  <c r="Q100" i="12"/>
  <c r="Q92" i="12"/>
  <c r="V137" i="12"/>
  <c r="O112" i="12"/>
  <c r="U137" i="12"/>
  <c r="Q111" i="12"/>
  <c r="Q75" i="12"/>
  <c r="O76" i="12"/>
  <c r="M14" i="4"/>
  <c r="N14" i="4" s="1"/>
  <c r="F14" i="4" s="1"/>
  <c r="M23" i="4"/>
  <c r="N23" i="4" s="1"/>
  <c r="M26" i="4"/>
  <c r="N26" i="4" s="1"/>
  <c r="T120" i="12"/>
  <c r="Q63" i="12"/>
  <c r="U52" i="12"/>
  <c r="V52" i="12"/>
  <c r="Y65" i="4"/>
  <c r="Z65" i="4" s="1"/>
  <c r="Q62" i="12"/>
  <c r="AE58" i="4"/>
  <c r="AF58" i="4" s="1"/>
  <c r="AE57" i="4"/>
  <c r="AF57" i="4" s="1"/>
  <c r="AE65" i="4"/>
  <c r="AF65" i="4" s="1"/>
  <c r="M51" i="4"/>
  <c r="N51" i="4" s="1"/>
  <c r="M50" i="4"/>
  <c r="N50" i="4" s="1"/>
  <c r="F50" i="4" s="1"/>
  <c r="M42" i="4"/>
  <c r="N42" i="4" s="1"/>
  <c r="M45" i="4"/>
  <c r="N45" i="4" s="1"/>
  <c r="M49" i="4"/>
  <c r="N49" i="4" s="1"/>
  <c r="M53" i="4"/>
  <c r="N53" i="4" s="1"/>
  <c r="M57" i="4"/>
  <c r="N57" i="4" s="1"/>
  <c r="M61" i="4"/>
  <c r="N61" i="4" s="1"/>
  <c r="M65" i="4"/>
  <c r="N65" i="4" s="1"/>
  <c r="M47" i="4"/>
  <c r="N47" i="4" s="1"/>
  <c r="F47" i="4" s="1"/>
  <c r="M67" i="4"/>
  <c r="N67" i="4" s="1"/>
  <c r="M43" i="4"/>
  <c r="N43" i="4" s="1"/>
  <c r="M63" i="4"/>
  <c r="N63" i="4" s="1"/>
  <c r="AE13" i="4"/>
  <c r="AF13" i="4" s="1"/>
  <c r="AE17" i="4"/>
  <c r="AF17" i="4" s="1"/>
  <c r="AE21" i="4"/>
  <c r="AF21" i="4" s="1"/>
  <c r="AE11" i="4"/>
  <c r="AF11" i="4" s="1"/>
  <c r="AE27" i="4"/>
  <c r="AF27" i="4" s="1"/>
  <c r="AE7" i="4"/>
  <c r="AF7" i="4" s="1"/>
  <c r="AE23" i="4"/>
  <c r="AF23" i="4" s="1"/>
  <c r="AE9" i="4"/>
  <c r="AF9" i="4" s="1"/>
  <c r="R31" i="12"/>
  <c r="S31" i="12"/>
  <c r="Y57" i="4"/>
  <c r="Z57" i="4" s="1"/>
  <c r="M34" i="4"/>
  <c r="N34" i="4" s="1"/>
  <c r="M35" i="4"/>
  <c r="N35" i="4" s="1"/>
  <c r="O125" i="12"/>
  <c r="O101" i="12"/>
  <c r="O93" i="12"/>
  <c r="S12" i="4"/>
  <c r="T12" i="4" s="1"/>
  <c r="S10" i="4"/>
  <c r="T10" i="4" s="1"/>
  <c r="S16" i="4"/>
  <c r="T16" i="4" s="1"/>
  <c r="F16" i="4" s="1"/>
  <c r="S20" i="4"/>
  <c r="T20" i="4" s="1"/>
  <c r="S18" i="4"/>
  <c r="T18" i="4" s="1"/>
  <c r="S22" i="4"/>
  <c r="T22" i="4" s="1"/>
  <c r="S8" i="4"/>
  <c r="T8" i="4" s="1"/>
  <c r="S24" i="4"/>
  <c r="T24" i="4" s="1"/>
  <c r="M59" i="4"/>
  <c r="N59" i="4" s="1"/>
  <c r="AE19" i="4"/>
  <c r="AF19" i="4" s="1"/>
  <c r="M10" i="4"/>
  <c r="N10" i="4" s="1"/>
  <c r="F10" i="4" s="1"/>
  <c r="O64" i="12"/>
  <c r="O45" i="12"/>
  <c r="V31" i="12"/>
  <c r="O16" i="12"/>
  <c r="AK66" i="4"/>
  <c r="AL66" i="4" s="1"/>
  <c r="AK55" i="4"/>
  <c r="AL55" i="4" s="1"/>
  <c r="M54" i="4"/>
  <c r="N54" i="4" s="1"/>
  <c r="Y43" i="4"/>
  <c r="Z43" i="4" s="1"/>
  <c r="S19" i="4"/>
  <c r="T19" i="4" s="1"/>
  <c r="M12" i="4"/>
  <c r="N12" i="4" s="1"/>
  <c r="F12" i="4" s="1"/>
  <c r="AK7" i="4"/>
  <c r="AL7" i="4" s="1"/>
  <c r="O53" i="12"/>
  <c r="O54" i="12" s="1"/>
  <c r="Q44" i="12"/>
  <c r="U31" i="12"/>
  <c r="T30" i="12"/>
  <c r="U30" i="12"/>
  <c r="V30" i="12"/>
  <c r="P7" i="12"/>
  <c r="O8" i="12"/>
  <c r="M58" i="4"/>
  <c r="N58" i="4" s="1"/>
  <c r="Y47" i="4"/>
  <c r="Z47" i="4" s="1"/>
  <c r="AE64" i="4"/>
  <c r="AF64" i="4" s="1"/>
  <c r="AE42" i="4"/>
  <c r="AF42" i="4" s="1"/>
  <c r="AE43" i="4"/>
  <c r="AF43" i="4" s="1"/>
  <c r="AE47" i="4"/>
  <c r="AF47" i="4" s="1"/>
  <c r="AE51" i="4"/>
  <c r="AF51" i="4" s="1"/>
  <c r="AE55" i="4"/>
  <c r="AF55" i="4" s="1"/>
  <c r="AE59" i="4"/>
  <c r="AF59" i="4" s="1"/>
  <c r="AE63" i="4"/>
  <c r="AF63" i="4" s="1"/>
  <c r="AE67" i="4"/>
  <c r="AF67" i="4" s="1"/>
  <c r="AK16" i="4"/>
  <c r="AL16" i="4" s="1"/>
  <c r="AK14" i="4"/>
  <c r="AL14" i="4" s="1"/>
  <c r="M11" i="4"/>
  <c r="N11" i="4" s="1"/>
  <c r="M27" i="4"/>
  <c r="N27" i="4" s="1"/>
  <c r="M15" i="4"/>
  <c r="N15" i="4" s="1"/>
  <c r="M22" i="4"/>
  <c r="N22" i="4" s="1"/>
  <c r="Q52" i="12"/>
  <c r="AE66" i="4"/>
  <c r="AF66" i="4" s="1"/>
  <c r="M62" i="4"/>
  <c r="N62" i="4" s="1"/>
  <c r="Y51" i="4"/>
  <c r="Z51" i="4" s="1"/>
  <c r="AE46" i="4"/>
  <c r="AF46" i="4" s="1"/>
  <c r="AE45" i="4"/>
  <c r="AF45" i="4" s="1"/>
  <c r="AK44" i="4"/>
  <c r="AL44" i="4" s="1"/>
  <c r="Y35" i="4"/>
  <c r="Z35" i="4" s="1"/>
  <c r="Y34" i="4"/>
  <c r="Z34" i="4" s="1"/>
  <c r="AK20" i="4"/>
  <c r="AL20" i="4" s="1"/>
  <c r="M19" i="4"/>
  <c r="N19" i="4" s="1"/>
  <c r="AE16" i="4"/>
  <c r="AF16" i="4" s="1"/>
  <c r="AE15" i="4"/>
  <c r="AF15" i="4" s="1"/>
  <c r="Y55" i="4"/>
  <c r="Z55" i="4" s="1"/>
  <c r="F55" i="4" s="1"/>
  <c r="AE50" i="4"/>
  <c r="AF50" i="4" s="1"/>
  <c r="AE49" i="4"/>
  <c r="AF49" i="4" s="1"/>
  <c r="AK48" i="4"/>
  <c r="AL48" i="4" s="1"/>
  <c r="Y45" i="4"/>
  <c r="Z45" i="4" s="1"/>
  <c r="Y44" i="4"/>
  <c r="Z44" i="4" s="1"/>
  <c r="Y48" i="4"/>
  <c r="Z48" i="4" s="1"/>
  <c r="Y52" i="4"/>
  <c r="Z52" i="4" s="1"/>
  <c r="Y56" i="4"/>
  <c r="Z56" i="4" s="1"/>
  <c r="Y60" i="4"/>
  <c r="Z60" i="4" s="1"/>
  <c r="Y63" i="4"/>
  <c r="Z63" i="4" s="1"/>
  <c r="Y67" i="4"/>
  <c r="Z67" i="4" s="1"/>
  <c r="Y46" i="4"/>
  <c r="Z46" i="4" s="1"/>
  <c r="F46" i="4" s="1"/>
  <c r="Y50" i="4"/>
  <c r="Z50" i="4" s="1"/>
  <c r="Y54" i="4"/>
  <c r="Z54" i="4" s="1"/>
  <c r="Y58" i="4"/>
  <c r="Z58" i="4" s="1"/>
  <c r="Y62" i="4"/>
  <c r="Z62" i="4" s="1"/>
  <c r="Y66" i="4"/>
  <c r="Z66" i="4" s="1"/>
  <c r="M18" i="4"/>
  <c r="N18" i="4" s="1"/>
  <c r="AE14" i="4"/>
  <c r="AF14" i="4" s="1"/>
  <c r="Y13" i="4"/>
  <c r="Z13" i="4" s="1"/>
  <c r="Y8" i="4"/>
  <c r="Z8" i="4" s="1"/>
  <c r="Y24" i="4"/>
  <c r="Z24" i="4" s="1"/>
  <c r="Y16" i="4"/>
  <c r="Z16" i="4" s="1"/>
  <c r="Y7" i="4"/>
  <c r="Z7" i="4" s="1"/>
  <c r="Y59" i="4"/>
  <c r="Z59" i="4" s="1"/>
  <c r="AE54" i="4"/>
  <c r="AF54" i="4" s="1"/>
  <c r="AE53" i="4"/>
  <c r="AF53" i="4" s="1"/>
  <c r="AK52" i="4"/>
  <c r="AL52" i="4" s="1"/>
  <c r="Y49" i="4"/>
  <c r="Z49" i="4" s="1"/>
  <c r="S17" i="4"/>
  <c r="T17" i="4" s="1"/>
  <c r="AK10" i="4"/>
  <c r="AL10" i="4" s="1"/>
  <c r="AK9" i="4"/>
  <c r="AL9" i="4" s="1"/>
  <c r="AK25" i="4"/>
  <c r="AL25" i="4" s="1"/>
  <c r="AK13" i="4"/>
  <c r="AL13" i="4" s="1"/>
  <c r="AK8" i="4"/>
  <c r="AL8" i="4" s="1"/>
  <c r="AK24" i="4"/>
  <c r="AL24" i="4" s="1"/>
  <c r="S61" i="4"/>
  <c r="T61" i="4" s="1"/>
  <c r="S57" i="4"/>
  <c r="T57" i="4" s="1"/>
  <c r="S53" i="4"/>
  <c r="T53" i="4" s="1"/>
  <c r="S49" i="4"/>
  <c r="T49" i="4" s="1"/>
  <c r="S45" i="4"/>
  <c r="T45" i="4" s="1"/>
  <c r="Y42" i="4"/>
  <c r="Z42" i="4" s="1"/>
  <c r="AE34" i="4"/>
  <c r="AF34" i="4" s="1"/>
  <c r="Y25" i="4"/>
  <c r="Z25" i="4" s="1"/>
  <c r="S13" i="4"/>
  <c r="T13" i="4" s="1"/>
  <c r="AE12" i="4"/>
  <c r="AF12" i="4" s="1"/>
  <c r="Y9" i="4"/>
  <c r="Z9" i="4" s="1"/>
  <c r="O32" i="12"/>
  <c r="AK65" i="4"/>
  <c r="AL65" i="4" s="1"/>
  <c r="M64" i="4"/>
  <c r="N64" i="4" s="1"/>
  <c r="F64" i="4" s="1"/>
  <c r="AK61" i="4"/>
  <c r="AL61" i="4" s="1"/>
  <c r="M60" i="4"/>
  <c r="N60" i="4" s="1"/>
  <c r="AK57" i="4"/>
  <c r="AL57" i="4" s="1"/>
  <c r="M56" i="4"/>
  <c r="N56" i="4" s="1"/>
  <c r="AK53" i="4"/>
  <c r="AL53" i="4" s="1"/>
  <c r="M52" i="4"/>
  <c r="N52" i="4" s="1"/>
  <c r="AK49" i="4"/>
  <c r="AL49" i="4" s="1"/>
  <c r="M48" i="4"/>
  <c r="N48" i="4" s="1"/>
  <c r="M44" i="4"/>
  <c r="N44" i="4" s="1"/>
  <c r="S27" i="4"/>
  <c r="T27" i="4" s="1"/>
  <c r="AE26" i="4"/>
  <c r="AF26" i="4" s="1"/>
  <c r="M24" i="4"/>
  <c r="N24" i="4" s="1"/>
  <c r="AK22" i="4"/>
  <c r="AL22" i="4" s="1"/>
  <c r="S11" i="4"/>
  <c r="T11" i="4" s="1"/>
  <c r="AE10" i="4"/>
  <c r="AF10" i="4" s="1"/>
  <c r="AK11" i="4"/>
  <c r="AL11" i="4" s="1"/>
  <c r="AK15" i="4"/>
  <c r="AL15" i="4" s="1"/>
  <c r="AK19" i="4"/>
  <c r="AL19" i="4" s="1"/>
  <c r="AK23" i="4"/>
  <c r="AL23" i="4" s="1"/>
  <c r="AK27" i="4"/>
  <c r="AL27" i="4" s="1"/>
  <c r="M8" i="4"/>
  <c r="N8" i="4" s="1"/>
  <c r="F8" i="4" s="1"/>
  <c r="M13" i="4"/>
  <c r="N13" i="4" s="1"/>
  <c r="M17" i="4"/>
  <c r="N17" i="4" s="1"/>
  <c r="M21" i="4"/>
  <c r="N21" i="4" s="1"/>
  <c r="M25" i="4"/>
  <c r="N25" i="4" s="1"/>
  <c r="O9" i="12"/>
  <c r="AE60" i="4"/>
  <c r="AF60" i="4" s="1"/>
  <c r="AE56" i="4"/>
  <c r="AF56" i="4" s="1"/>
  <c r="AE52" i="4"/>
  <c r="AF52" i="4" s="1"/>
  <c r="AE48" i="4"/>
  <c r="AF48" i="4" s="1"/>
  <c r="AE44" i="4"/>
  <c r="AF44" i="4" s="1"/>
  <c r="S25" i="4"/>
  <c r="T25" i="4" s="1"/>
  <c r="AE24" i="4"/>
  <c r="AF24" i="4" s="1"/>
  <c r="Y21" i="4"/>
  <c r="Z21" i="4" s="1"/>
  <c r="S9" i="4"/>
  <c r="T9" i="4" s="1"/>
  <c r="AE8" i="4"/>
  <c r="AF8" i="4" s="1"/>
  <c r="Y10" i="4"/>
  <c r="Z10" i="4" s="1"/>
  <c r="Y14" i="4"/>
  <c r="Z14" i="4" s="1"/>
  <c r="Y18" i="4"/>
  <c r="Z18" i="4" s="1"/>
  <c r="Y22" i="4"/>
  <c r="Z22" i="4" s="1"/>
  <c r="Y26" i="4"/>
  <c r="Z26" i="4" s="1"/>
  <c r="S63" i="4"/>
  <c r="T63" i="4" s="1"/>
  <c r="S67" i="4"/>
  <c r="T67" i="4" s="1"/>
  <c r="S23" i="4"/>
  <c r="T23" i="4" s="1"/>
  <c r="AE22" i="4"/>
  <c r="AF22" i="4" s="1"/>
  <c r="M20" i="4"/>
  <c r="N20" i="4" s="1"/>
  <c r="AK18" i="4"/>
  <c r="AL18" i="4" s="1"/>
  <c r="S7" i="4"/>
  <c r="T7" i="4" s="1"/>
  <c r="F7" i="4" s="1"/>
  <c r="AK58" i="4"/>
  <c r="AL58" i="4" s="1"/>
  <c r="AK54" i="4"/>
  <c r="AL54" i="4" s="1"/>
  <c r="AK50" i="4"/>
  <c r="AL50" i="4" s="1"/>
  <c r="AK46" i="4"/>
  <c r="AL46" i="4" s="1"/>
  <c r="AK42" i="4"/>
  <c r="AL42" i="4" s="1"/>
  <c r="S21" i="4"/>
  <c r="T21" i="4" s="1"/>
  <c r="AE20" i="4"/>
  <c r="AF20" i="4" s="1"/>
  <c r="Y17" i="4"/>
  <c r="Z17" i="4" s="1"/>
  <c r="M9" i="4"/>
  <c r="N9" i="4" s="1"/>
  <c r="O55" i="12" l="1"/>
  <c r="P54" i="12"/>
  <c r="Q54" i="12"/>
  <c r="R203" i="11"/>
  <c r="S203" i="11"/>
  <c r="Q341" i="14"/>
  <c r="R63" i="12"/>
  <c r="S63" i="12"/>
  <c r="P123" i="12"/>
  <c r="Q123" i="12"/>
  <c r="P341" i="12"/>
  <c r="Q341" i="12" s="1"/>
  <c r="O342" i="12"/>
  <c r="Q31" i="10"/>
  <c r="R317" i="11"/>
  <c r="S317" i="11"/>
  <c r="R429" i="13"/>
  <c r="S429" i="13"/>
  <c r="R91" i="14"/>
  <c r="S91" i="14"/>
  <c r="P189" i="11"/>
  <c r="O190" i="11"/>
  <c r="Q189" i="11"/>
  <c r="P400" i="11"/>
  <c r="O401" i="11"/>
  <c r="Q400" i="11"/>
  <c r="Q93" i="12"/>
  <c r="P112" i="12"/>
  <c r="O113" i="12"/>
  <c r="Q112" i="12"/>
  <c r="R358" i="12"/>
  <c r="S358" i="12"/>
  <c r="R138" i="11"/>
  <c r="S138" i="11"/>
  <c r="R205" i="11"/>
  <c r="S205" i="11"/>
  <c r="S30" i="11"/>
  <c r="R30" i="11"/>
  <c r="R124" i="10"/>
  <c r="S124" i="10"/>
  <c r="R408" i="11"/>
  <c r="S408" i="11"/>
  <c r="P32" i="12"/>
  <c r="O33" i="12"/>
  <c r="Q32" i="12"/>
  <c r="F27" i="4"/>
  <c r="U7" i="12"/>
  <c r="T7" i="12"/>
  <c r="V7" i="12"/>
  <c r="Q7" i="12"/>
  <c r="R128" i="10"/>
  <c r="S128" i="10"/>
  <c r="S62" i="12"/>
  <c r="R62" i="12"/>
  <c r="V139" i="12"/>
  <c r="T139" i="12"/>
  <c r="U139" i="12"/>
  <c r="Q139" i="12"/>
  <c r="P64" i="11"/>
  <c r="O65" i="11"/>
  <c r="Q64" i="11"/>
  <c r="R61" i="11"/>
  <c r="S61" i="11"/>
  <c r="P66" i="10"/>
  <c r="O67" i="10"/>
  <c r="Q66" i="10"/>
  <c r="F66" i="4"/>
  <c r="P53" i="12"/>
  <c r="Q53" i="12" s="1"/>
  <c r="P9" i="12"/>
  <c r="O10" i="12"/>
  <c r="R353" i="12"/>
  <c r="S353" i="12" s="1"/>
  <c r="P86" i="11"/>
  <c r="O87" i="11"/>
  <c r="Q86" i="11"/>
  <c r="P174" i="11"/>
  <c r="O175" i="11"/>
  <c r="P386" i="13"/>
  <c r="O387" i="13"/>
  <c r="Q386" i="13"/>
  <c r="P16" i="12"/>
  <c r="O17" i="12"/>
  <c r="R98" i="11"/>
  <c r="S98" i="11"/>
  <c r="P377" i="11"/>
  <c r="O378" i="11"/>
  <c r="Q377" i="11"/>
  <c r="P9" i="10"/>
  <c r="O10" i="10"/>
  <c r="R171" i="13"/>
  <c r="S171" i="13"/>
  <c r="P129" i="10"/>
  <c r="O130" i="10"/>
  <c r="T78" i="10"/>
  <c r="U78" i="10"/>
  <c r="V78" i="10"/>
  <c r="U340" i="10"/>
  <c r="V340" i="10"/>
  <c r="T340" i="10"/>
  <c r="U34" i="13"/>
  <c r="V34" i="13"/>
  <c r="T34" i="13"/>
  <c r="P349" i="10"/>
  <c r="Q349" i="10" s="1"/>
  <c r="R116" i="10"/>
  <c r="S116" i="10"/>
  <c r="T51" i="13"/>
  <c r="U51" i="13"/>
  <c r="V51" i="13"/>
  <c r="P111" i="13"/>
  <c r="O112" i="13"/>
  <c r="P354" i="10"/>
  <c r="O355" i="10"/>
  <c r="V339" i="13"/>
  <c r="T339" i="13"/>
  <c r="U339" i="13"/>
  <c r="P310" i="13"/>
  <c r="O311" i="13"/>
  <c r="T308" i="13"/>
  <c r="U308" i="13"/>
  <c r="V308" i="13"/>
  <c r="P373" i="13"/>
  <c r="O374" i="13"/>
  <c r="P413" i="13"/>
  <c r="O414" i="13"/>
  <c r="R309" i="13"/>
  <c r="S309" i="13"/>
  <c r="U15" i="14"/>
  <c r="V15" i="14"/>
  <c r="T15" i="14"/>
  <c r="T393" i="13"/>
  <c r="U393" i="13"/>
  <c r="V393" i="13"/>
  <c r="T256" i="13"/>
  <c r="U256" i="13"/>
  <c r="V256" i="13"/>
  <c r="T61" i="14"/>
  <c r="U61" i="14"/>
  <c r="V61" i="14"/>
  <c r="R229" i="13"/>
  <c r="S229" i="13" s="1"/>
  <c r="O178" i="13"/>
  <c r="P177" i="13"/>
  <c r="Q177" i="13" s="1"/>
  <c r="P349" i="13"/>
  <c r="O350" i="13"/>
  <c r="S29" i="14"/>
  <c r="R29" i="14"/>
  <c r="R110" i="14"/>
  <c r="S110" i="14"/>
  <c r="T75" i="14"/>
  <c r="U75" i="14"/>
  <c r="V75" i="14"/>
  <c r="R308" i="14"/>
  <c r="S308" i="14"/>
  <c r="R133" i="14"/>
  <c r="S133" i="14"/>
  <c r="R337" i="14"/>
  <c r="S337" i="14"/>
  <c r="Q75" i="14"/>
  <c r="P346" i="14"/>
  <c r="O347" i="14"/>
  <c r="R339" i="14"/>
  <c r="S339" i="14"/>
  <c r="T83" i="14"/>
  <c r="U83" i="14"/>
  <c r="V83" i="14"/>
  <c r="F9" i="4"/>
  <c r="F24" i="4"/>
  <c r="F56" i="4"/>
  <c r="F11" i="4"/>
  <c r="P64" i="12"/>
  <c r="Q64" i="12"/>
  <c r="O65" i="12"/>
  <c r="F65" i="4"/>
  <c r="F51" i="4"/>
  <c r="R130" i="12"/>
  <c r="S130" i="12"/>
  <c r="P349" i="12"/>
  <c r="O350" i="12"/>
  <c r="S327" i="12"/>
  <c r="R327" i="12"/>
  <c r="U61" i="11"/>
  <c r="V61" i="11"/>
  <c r="T61" i="11"/>
  <c r="R31" i="11"/>
  <c r="S31" i="11"/>
  <c r="U187" i="11"/>
  <c r="V187" i="11"/>
  <c r="T187" i="11"/>
  <c r="T131" i="11"/>
  <c r="U131" i="11"/>
  <c r="V131" i="11"/>
  <c r="T310" i="11"/>
  <c r="U310" i="11"/>
  <c r="V310" i="11"/>
  <c r="T173" i="11"/>
  <c r="U173" i="11"/>
  <c r="V173" i="11"/>
  <c r="Q312" i="11"/>
  <c r="P364" i="11"/>
  <c r="O365" i="11"/>
  <c r="Q325" i="11"/>
  <c r="Q326" i="11"/>
  <c r="R25" i="10"/>
  <c r="S25" i="10"/>
  <c r="P74" i="10"/>
  <c r="O75" i="10"/>
  <c r="Q333" i="11"/>
  <c r="Q376" i="11"/>
  <c r="U348" i="10"/>
  <c r="V348" i="10"/>
  <c r="T348" i="10"/>
  <c r="Q81" i="10"/>
  <c r="P308" i="10"/>
  <c r="O309" i="10"/>
  <c r="P357" i="10"/>
  <c r="Q357" i="10" s="1"/>
  <c r="Q80" i="10"/>
  <c r="P311" i="10"/>
  <c r="O312" i="10"/>
  <c r="V353" i="10"/>
  <c r="T353" i="10"/>
  <c r="U353" i="10"/>
  <c r="O174" i="13"/>
  <c r="P173" i="13"/>
  <c r="V347" i="13"/>
  <c r="T347" i="13"/>
  <c r="U347" i="13"/>
  <c r="R124" i="13"/>
  <c r="S124" i="13"/>
  <c r="T172" i="13"/>
  <c r="U172" i="13"/>
  <c r="V172" i="13"/>
  <c r="O215" i="13"/>
  <c r="P381" i="13"/>
  <c r="O382" i="13"/>
  <c r="V60" i="14"/>
  <c r="T60" i="14"/>
  <c r="U60" i="14"/>
  <c r="Q349" i="13"/>
  <c r="Q256" i="13"/>
  <c r="T70" i="14"/>
  <c r="U70" i="14"/>
  <c r="V70" i="14"/>
  <c r="V343" i="14"/>
  <c r="U343" i="14"/>
  <c r="T343" i="14"/>
  <c r="Q368" i="13"/>
  <c r="T30" i="14"/>
  <c r="U30" i="14"/>
  <c r="V30" i="14"/>
  <c r="O71" i="14"/>
  <c r="R134" i="14"/>
  <c r="S134" i="14"/>
  <c r="R340" i="14"/>
  <c r="S340" i="14"/>
  <c r="T345" i="14"/>
  <c r="U345" i="14"/>
  <c r="V345" i="14"/>
  <c r="P92" i="14"/>
  <c r="O93" i="14"/>
  <c r="T340" i="14"/>
  <c r="U340" i="14"/>
  <c r="V340" i="14"/>
  <c r="Q83" i="14"/>
  <c r="P76" i="12"/>
  <c r="O77" i="12"/>
  <c r="P308" i="12"/>
  <c r="O309" i="12"/>
  <c r="R136" i="12"/>
  <c r="S136" i="12" s="1"/>
  <c r="P33" i="11"/>
  <c r="Q33" i="11" s="1"/>
  <c r="O34" i="11"/>
  <c r="S99" i="11"/>
  <c r="R99" i="11"/>
  <c r="S331" i="11"/>
  <c r="R331" i="11"/>
  <c r="T330" i="10"/>
  <c r="U330" i="10"/>
  <c r="V330" i="10"/>
  <c r="V235" i="13"/>
  <c r="T235" i="13"/>
  <c r="U235" i="13"/>
  <c r="T171" i="13"/>
  <c r="U171" i="13"/>
  <c r="V171" i="13"/>
  <c r="P137" i="14"/>
  <c r="O138" i="14"/>
  <c r="R378" i="13"/>
  <c r="S378" i="13"/>
  <c r="F60" i="4"/>
  <c r="F35" i="4"/>
  <c r="R325" i="12"/>
  <c r="S325" i="12"/>
  <c r="V317" i="11"/>
  <c r="T317" i="11"/>
  <c r="U317" i="11"/>
  <c r="O196" i="11"/>
  <c r="P18" i="10"/>
  <c r="O19" i="10"/>
  <c r="T376" i="11"/>
  <c r="U376" i="11"/>
  <c r="V376" i="11"/>
  <c r="P56" i="10"/>
  <c r="O57" i="10"/>
  <c r="O327" i="11"/>
  <c r="P90" i="10"/>
  <c r="O91" i="10"/>
  <c r="R7" i="10"/>
  <c r="S7" i="10"/>
  <c r="R65" i="10"/>
  <c r="S65" i="10"/>
  <c r="S47" i="13"/>
  <c r="R47" i="13"/>
  <c r="V329" i="10"/>
  <c r="T329" i="10"/>
  <c r="U329" i="10"/>
  <c r="V79" i="13"/>
  <c r="T79" i="13"/>
  <c r="U79" i="13"/>
  <c r="P135" i="13"/>
  <c r="O136" i="13"/>
  <c r="O126" i="13"/>
  <c r="P125" i="13"/>
  <c r="R110" i="13"/>
  <c r="S110" i="13"/>
  <c r="P222" i="13"/>
  <c r="O223" i="13"/>
  <c r="R172" i="13"/>
  <c r="S172" i="13"/>
  <c r="Q50" i="13"/>
  <c r="P389" i="13"/>
  <c r="O390" i="13"/>
  <c r="R320" i="13"/>
  <c r="S320" i="13"/>
  <c r="Q214" i="13"/>
  <c r="P417" i="13"/>
  <c r="Q417" i="13"/>
  <c r="R54" i="14"/>
  <c r="S54" i="14"/>
  <c r="Q125" i="13"/>
  <c r="O418" i="13"/>
  <c r="Q51" i="13"/>
  <c r="Q340" i="10"/>
  <c r="R14" i="14"/>
  <c r="S14" i="14"/>
  <c r="P143" i="14"/>
  <c r="O144" i="14"/>
  <c r="Q137" i="14"/>
  <c r="R142" i="14"/>
  <c r="S142" i="14"/>
  <c r="R109" i="14"/>
  <c r="S109" i="14"/>
  <c r="P125" i="12"/>
  <c r="O126" i="12"/>
  <c r="S119" i="12"/>
  <c r="R119" i="12"/>
  <c r="T318" i="11"/>
  <c r="U318" i="11"/>
  <c r="V318" i="11"/>
  <c r="R85" i="11"/>
  <c r="S85" i="11"/>
  <c r="P82" i="10"/>
  <c r="Q82" i="10" s="1"/>
  <c r="O83" i="10"/>
  <c r="U80" i="13"/>
  <c r="T80" i="13"/>
  <c r="V80" i="13"/>
  <c r="R345" i="13"/>
  <c r="S345" i="13"/>
  <c r="R319" i="13"/>
  <c r="S319" i="13"/>
  <c r="R346" i="13"/>
  <c r="S346" i="13"/>
  <c r="P135" i="14"/>
  <c r="O136" i="14"/>
  <c r="T307" i="12"/>
  <c r="U307" i="12"/>
  <c r="V307" i="12"/>
  <c r="T326" i="11"/>
  <c r="U326" i="11"/>
  <c r="V326" i="11"/>
  <c r="P372" i="11"/>
  <c r="O373" i="11"/>
  <c r="R311" i="11"/>
  <c r="S311" i="11"/>
  <c r="R368" i="11"/>
  <c r="S368" i="11"/>
  <c r="F20" i="4"/>
  <c r="F25" i="4"/>
  <c r="F44" i="4"/>
  <c r="F18" i="4"/>
  <c r="R52" i="12"/>
  <c r="S52" i="12"/>
  <c r="F59" i="4"/>
  <c r="F34" i="4"/>
  <c r="F53" i="4"/>
  <c r="P10" i="11"/>
  <c r="O11" i="11"/>
  <c r="T92" i="12"/>
  <c r="U92" i="12"/>
  <c r="V92" i="12"/>
  <c r="P360" i="12"/>
  <c r="O361" i="12"/>
  <c r="P321" i="12"/>
  <c r="O322" i="12"/>
  <c r="U85" i="11"/>
  <c r="V85" i="11"/>
  <c r="T85" i="11"/>
  <c r="Q62" i="11"/>
  <c r="V325" i="11"/>
  <c r="T325" i="11"/>
  <c r="U325" i="11"/>
  <c r="Q357" i="12"/>
  <c r="T129" i="11"/>
  <c r="U129" i="11"/>
  <c r="V129" i="11"/>
  <c r="R103" i="11"/>
  <c r="S103" i="11"/>
  <c r="O204" i="11"/>
  <c r="O132" i="11"/>
  <c r="P345" i="11"/>
  <c r="O346" i="11"/>
  <c r="P26" i="10"/>
  <c r="O27" i="10"/>
  <c r="P227" i="11"/>
  <c r="Q227" i="11" s="1"/>
  <c r="P98" i="10"/>
  <c r="O99" i="10"/>
  <c r="R55" i="10"/>
  <c r="S55" i="10"/>
  <c r="Q26" i="10"/>
  <c r="P117" i="10"/>
  <c r="O118" i="10"/>
  <c r="O317" i="10"/>
  <c r="O11" i="13"/>
  <c r="T55" i="10"/>
  <c r="U55" i="10"/>
  <c r="V55" i="10"/>
  <c r="Q354" i="10"/>
  <c r="O52" i="13"/>
  <c r="Q329" i="10"/>
  <c r="R347" i="10"/>
  <c r="S347" i="10"/>
  <c r="O358" i="10"/>
  <c r="P8" i="10"/>
  <c r="Q8" i="10"/>
  <c r="Q330" i="10"/>
  <c r="P230" i="13"/>
  <c r="O231" i="13"/>
  <c r="Q78" i="13"/>
  <c r="T148" i="13"/>
  <c r="U148" i="13"/>
  <c r="V148" i="13"/>
  <c r="P228" i="13"/>
  <c r="Q228" i="13" s="1"/>
  <c r="O340" i="13"/>
  <c r="Q111" i="13"/>
  <c r="Q79" i="13"/>
  <c r="Q339" i="13"/>
  <c r="R221" i="13"/>
  <c r="S221" i="13"/>
  <c r="P379" i="13"/>
  <c r="O380" i="13"/>
  <c r="Q15" i="14"/>
  <c r="Q393" i="13"/>
  <c r="Q70" i="14"/>
  <c r="Q199" i="13"/>
  <c r="P151" i="14"/>
  <c r="O152" i="14"/>
  <c r="O394" i="13"/>
  <c r="F47" i="8"/>
  <c r="P407" i="13"/>
  <c r="O408" i="13"/>
  <c r="U338" i="14"/>
  <c r="V338" i="14"/>
  <c r="T338" i="14"/>
  <c r="T110" i="14"/>
  <c r="U110" i="14"/>
  <c r="V110" i="14"/>
  <c r="F8" i="8"/>
  <c r="R135" i="12"/>
  <c r="S135" i="12"/>
  <c r="P344" i="12"/>
  <c r="Q344" i="12"/>
  <c r="U195" i="11"/>
  <c r="V195" i="11"/>
  <c r="T195" i="11"/>
  <c r="V130" i="11"/>
  <c r="T130" i="11"/>
  <c r="U130" i="11"/>
  <c r="P188" i="11"/>
  <c r="Q188" i="11"/>
  <c r="R155" i="11"/>
  <c r="S155" i="11"/>
  <c r="P31" i="14"/>
  <c r="Q31" i="14"/>
  <c r="Q235" i="13"/>
  <c r="R30" i="14"/>
  <c r="S30" i="14"/>
  <c r="S61" i="12"/>
  <c r="R61" i="12"/>
  <c r="V138" i="11"/>
  <c r="T138" i="11"/>
  <c r="U138" i="11"/>
  <c r="F21" i="4"/>
  <c r="F48" i="4"/>
  <c r="F54" i="4"/>
  <c r="F63" i="4"/>
  <c r="F49" i="4"/>
  <c r="S111" i="12"/>
  <c r="R111" i="12"/>
  <c r="R124" i="12"/>
  <c r="S124" i="12"/>
  <c r="P313" i="12"/>
  <c r="O314" i="12"/>
  <c r="T325" i="12"/>
  <c r="U325" i="12"/>
  <c r="V325" i="12"/>
  <c r="P13" i="11"/>
  <c r="Q13" i="11"/>
  <c r="T320" i="12"/>
  <c r="U320" i="12"/>
  <c r="V320" i="12"/>
  <c r="T130" i="12"/>
  <c r="U130" i="12"/>
  <c r="V130" i="12"/>
  <c r="P104" i="11"/>
  <c r="O105" i="11"/>
  <c r="T62" i="11"/>
  <c r="U62" i="11"/>
  <c r="V62" i="11"/>
  <c r="R367" i="12"/>
  <c r="S367" i="12"/>
  <c r="V333" i="11"/>
  <c r="T333" i="11"/>
  <c r="U333" i="11"/>
  <c r="R8" i="11"/>
  <c r="S8" i="11"/>
  <c r="U155" i="11"/>
  <c r="V155" i="11"/>
  <c r="T155" i="11"/>
  <c r="O345" i="12"/>
  <c r="Q130" i="11"/>
  <c r="P148" i="11"/>
  <c r="Q148" i="11"/>
  <c r="O149" i="11"/>
  <c r="P206" i="11"/>
  <c r="O207" i="11"/>
  <c r="P353" i="11"/>
  <c r="O354" i="11"/>
  <c r="R129" i="11"/>
  <c r="S129" i="11"/>
  <c r="Q360" i="12"/>
  <c r="P106" i="10"/>
  <c r="O107" i="10"/>
  <c r="S375" i="11"/>
  <c r="R375" i="11"/>
  <c r="T352" i="11"/>
  <c r="U352" i="11"/>
  <c r="V352" i="11"/>
  <c r="T80" i="10"/>
  <c r="U80" i="10"/>
  <c r="V80" i="10"/>
  <c r="V116" i="10"/>
  <c r="T116" i="10"/>
  <c r="U116" i="10"/>
  <c r="U316" i="10"/>
  <c r="V316" i="10"/>
  <c r="T316" i="10"/>
  <c r="U10" i="13"/>
  <c r="V10" i="13"/>
  <c r="T10" i="13"/>
  <c r="O325" i="10"/>
  <c r="O19" i="13"/>
  <c r="R315" i="10"/>
  <c r="S315" i="10"/>
  <c r="S346" i="10"/>
  <c r="R346" i="10"/>
  <c r="Q356" i="10"/>
  <c r="R331" i="10"/>
  <c r="S331" i="10"/>
  <c r="Q18" i="13"/>
  <c r="P343" i="10"/>
  <c r="O344" i="10"/>
  <c r="S32" i="13"/>
  <c r="R32" i="13"/>
  <c r="O350" i="10"/>
  <c r="R49" i="13"/>
  <c r="S49" i="13" s="1"/>
  <c r="S322" i="10"/>
  <c r="R322" i="10"/>
  <c r="U7" i="10"/>
  <c r="V7" i="10"/>
  <c r="T7" i="10"/>
  <c r="Q332" i="10"/>
  <c r="Q80" i="13"/>
  <c r="T147" i="13"/>
  <c r="U147" i="13"/>
  <c r="V147" i="13"/>
  <c r="O236" i="13"/>
  <c r="T348" i="13"/>
  <c r="U348" i="13"/>
  <c r="V348" i="13"/>
  <c r="R307" i="13"/>
  <c r="S307" i="13"/>
  <c r="V28" i="14"/>
  <c r="T28" i="14"/>
  <c r="U28" i="14"/>
  <c r="U368" i="13"/>
  <c r="V368" i="13"/>
  <c r="T368" i="13"/>
  <c r="P55" i="14"/>
  <c r="O56" i="14"/>
  <c r="Q55" i="14"/>
  <c r="Q230" i="13"/>
  <c r="P321" i="13"/>
  <c r="O322" i="13"/>
  <c r="O369" i="13"/>
  <c r="T8" i="14"/>
  <c r="U8" i="14"/>
  <c r="V8" i="14"/>
  <c r="T378" i="13"/>
  <c r="U378" i="13"/>
  <c r="V378" i="13"/>
  <c r="Q8" i="14"/>
  <c r="P309" i="14"/>
  <c r="O310" i="14"/>
  <c r="R154" i="14"/>
  <c r="S154" i="14"/>
  <c r="Q151" i="14"/>
  <c r="O62" i="14"/>
  <c r="Q147" i="13"/>
  <c r="F48" i="8"/>
  <c r="S406" i="13"/>
  <c r="R406" i="13"/>
  <c r="T337" i="14"/>
  <c r="U337" i="14"/>
  <c r="V337" i="14"/>
  <c r="Q143" i="14"/>
  <c r="Q345" i="14"/>
  <c r="F61" i="4"/>
  <c r="T357" i="12"/>
  <c r="U357" i="12"/>
  <c r="V357" i="12"/>
  <c r="R320" i="12"/>
  <c r="S320" i="12" s="1"/>
  <c r="P139" i="11"/>
  <c r="Q139" i="11" s="1"/>
  <c r="O140" i="11"/>
  <c r="P393" i="11"/>
  <c r="O394" i="11"/>
  <c r="S351" i="11"/>
  <c r="R351" i="11"/>
  <c r="P334" i="11"/>
  <c r="O335" i="11"/>
  <c r="U50" i="13"/>
  <c r="V50" i="13"/>
  <c r="T50" i="13"/>
  <c r="R353" i="10"/>
  <c r="S353" i="10"/>
  <c r="P326" i="13"/>
  <c r="O327" i="13"/>
  <c r="R325" i="13"/>
  <c r="S325" i="13"/>
  <c r="T91" i="14"/>
  <c r="U91" i="14"/>
  <c r="V91" i="14"/>
  <c r="F57" i="4"/>
  <c r="V328" i="12"/>
  <c r="T328" i="12"/>
  <c r="U328" i="12"/>
  <c r="T99" i="11"/>
  <c r="U99" i="11"/>
  <c r="V99" i="11"/>
  <c r="S131" i="11"/>
  <c r="R131" i="11"/>
  <c r="Q63" i="11"/>
  <c r="F17" i="4"/>
  <c r="F22" i="4"/>
  <c r="F58" i="4"/>
  <c r="P45" i="12"/>
  <c r="Q45" i="12" s="1"/>
  <c r="O46" i="12"/>
  <c r="O94" i="12"/>
  <c r="P93" i="12"/>
  <c r="F43" i="4"/>
  <c r="F45" i="4"/>
  <c r="F26" i="4"/>
  <c r="R92" i="12"/>
  <c r="S92" i="12"/>
  <c r="Q125" i="12"/>
  <c r="Q307" i="12"/>
  <c r="T312" i="12"/>
  <c r="U312" i="12"/>
  <c r="V312" i="12"/>
  <c r="Q328" i="12"/>
  <c r="P21" i="11"/>
  <c r="Q21" i="11" s="1"/>
  <c r="O22" i="11"/>
  <c r="R20" i="11"/>
  <c r="S20" i="11"/>
  <c r="P131" i="12"/>
  <c r="O132" i="12"/>
  <c r="P48" i="11"/>
  <c r="O49" i="11"/>
  <c r="T367" i="12"/>
  <c r="U367" i="12"/>
  <c r="V367" i="12"/>
  <c r="R32" i="11"/>
  <c r="S32" i="11"/>
  <c r="Q104" i="11"/>
  <c r="U312" i="11"/>
  <c r="V312" i="11"/>
  <c r="T312" i="11"/>
  <c r="P209" i="11"/>
  <c r="O210" i="11"/>
  <c r="Q209" i="11"/>
  <c r="O156" i="11"/>
  <c r="O100" i="11"/>
  <c r="T205" i="11"/>
  <c r="U205" i="11"/>
  <c r="V205" i="11"/>
  <c r="P31" i="10"/>
  <c r="O32" i="10"/>
  <c r="T308" i="11"/>
  <c r="U308" i="11"/>
  <c r="V308" i="11"/>
  <c r="P348" i="11"/>
  <c r="O349" i="11"/>
  <c r="P388" i="11"/>
  <c r="O389" i="11"/>
  <c r="P42" i="10"/>
  <c r="Q42" i="10"/>
  <c r="O43" i="10"/>
  <c r="Q206" i="11"/>
  <c r="Q187" i="11"/>
  <c r="Q173" i="11"/>
  <c r="S367" i="11"/>
  <c r="R367" i="11"/>
  <c r="Q18" i="10"/>
  <c r="Q308" i="11"/>
  <c r="P125" i="10"/>
  <c r="Q125" i="10"/>
  <c r="U324" i="10"/>
  <c r="V324" i="10"/>
  <c r="T324" i="10"/>
  <c r="U18" i="13"/>
  <c r="V18" i="13"/>
  <c r="T18" i="13"/>
  <c r="T408" i="11"/>
  <c r="U408" i="11"/>
  <c r="V408" i="11"/>
  <c r="R95" i="10"/>
  <c r="S95" i="10"/>
  <c r="Q344" i="11"/>
  <c r="Q78" i="10"/>
  <c r="P333" i="10"/>
  <c r="Q333" i="10"/>
  <c r="R348" i="10"/>
  <c r="S348" i="10" s="1"/>
  <c r="Q10" i="13"/>
  <c r="P335" i="10"/>
  <c r="O336" i="10"/>
  <c r="T342" i="10"/>
  <c r="U342" i="10"/>
  <c r="V342" i="10"/>
  <c r="Q34" i="13"/>
  <c r="Q316" i="10"/>
  <c r="T128" i="10"/>
  <c r="U128" i="10"/>
  <c r="V128" i="10"/>
  <c r="Q324" i="10"/>
  <c r="R334" i="10"/>
  <c r="S334" i="10"/>
  <c r="O81" i="13"/>
  <c r="O150" i="13"/>
  <c r="P149" i="13"/>
  <c r="Q149" i="13" s="1"/>
  <c r="T78" i="13"/>
  <c r="U78" i="13"/>
  <c r="V78" i="13"/>
  <c r="R134" i="13"/>
  <c r="S134" i="13"/>
  <c r="R148" i="13"/>
  <c r="S148" i="13"/>
  <c r="P200" i="13"/>
  <c r="Q200" i="13" s="1"/>
  <c r="O201" i="13"/>
  <c r="T320" i="13"/>
  <c r="U320" i="13"/>
  <c r="V320" i="13"/>
  <c r="O16" i="14"/>
  <c r="T229" i="13"/>
  <c r="U229" i="13"/>
  <c r="V229" i="13"/>
  <c r="O32" i="14"/>
  <c r="Q308" i="13"/>
  <c r="Q413" i="13"/>
  <c r="P103" i="14"/>
  <c r="O104" i="14"/>
  <c r="P317" i="14"/>
  <c r="O318" i="14"/>
  <c r="P360" i="14"/>
  <c r="Q360" i="14" s="1"/>
  <c r="O361" i="14"/>
  <c r="P9" i="14"/>
  <c r="O10" i="14"/>
  <c r="T429" i="13"/>
  <c r="U429" i="13"/>
  <c r="V429" i="13"/>
  <c r="Q60" i="14"/>
  <c r="F49" i="8"/>
  <c r="T14" i="14"/>
  <c r="U14" i="14"/>
  <c r="V14" i="14"/>
  <c r="Q317" i="14"/>
  <c r="P329" i="12"/>
  <c r="Q329" i="12" s="1"/>
  <c r="O330" i="12"/>
  <c r="T63" i="11"/>
  <c r="U63" i="11"/>
  <c r="V63" i="11"/>
  <c r="R154" i="11"/>
  <c r="S154" i="11"/>
  <c r="R315" i="11"/>
  <c r="S315" i="11"/>
  <c r="U356" i="10"/>
  <c r="V356" i="10"/>
  <c r="T356" i="10"/>
  <c r="S127" i="10"/>
  <c r="R127" i="10"/>
  <c r="T81" i="10"/>
  <c r="U81" i="10"/>
  <c r="V81" i="10"/>
  <c r="U214" i="13"/>
  <c r="V214" i="13"/>
  <c r="T214" i="13"/>
  <c r="R347" i="13"/>
  <c r="S347" i="13" s="1"/>
  <c r="P341" i="14"/>
  <c r="O342" i="14"/>
  <c r="R412" i="13"/>
  <c r="S412" i="13"/>
  <c r="R75" i="12"/>
  <c r="S75" i="12"/>
  <c r="P122" i="12"/>
  <c r="T317" i="12"/>
  <c r="U317" i="12"/>
  <c r="V317" i="12"/>
  <c r="R19" i="11"/>
  <c r="S19" i="11"/>
  <c r="R7" i="11"/>
  <c r="S7" i="11"/>
  <c r="U203" i="11"/>
  <c r="V203" i="11"/>
  <c r="T203" i="11"/>
  <c r="F13" i="4"/>
  <c r="F52" i="4"/>
  <c r="F19" i="4"/>
  <c r="F62" i="4"/>
  <c r="F15" i="4"/>
  <c r="P8" i="12"/>
  <c r="Q8" i="12"/>
  <c r="S44" i="12"/>
  <c r="R44" i="12"/>
  <c r="O102" i="12"/>
  <c r="P101" i="12"/>
  <c r="F67" i="4"/>
  <c r="F42" i="4"/>
  <c r="F23" i="4"/>
  <c r="R100" i="12"/>
  <c r="S100" i="12"/>
  <c r="R138" i="12"/>
  <c r="S138" i="12"/>
  <c r="P335" i="12"/>
  <c r="Q335" i="12" s="1"/>
  <c r="O336" i="12"/>
  <c r="P140" i="12"/>
  <c r="O141" i="12"/>
  <c r="Q312" i="12"/>
  <c r="Q317" i="12"/>
  <c r="Q140" i="12"/>
  <c r="O313" i="11"/>
  <c r="P369" i="11"/>
  <c r="O370" i="11"/>
  <c r="R309" i="11"/>
  <c r="S309" i="11"/>
  <c r="O14" i="11"/>
  <c r="Q195" i="11"/>
  <c r="Q318" i="11"/>
  <c r="Q352" i="11"/>
  <c r="T344" i="11"/>
  <c r="U344" i="11"/>
  <c r="V344" i="11"/>
  <c r="Q310" i="11"/>
  <c r="O319" i="11"/>
  <c r="U79" i="10"/>
  <c r="V79" i="10"/>
  <c r="T79" i="10"/>
  <c r="Q79" i="10"/>
  <c r="V124" i="10"/>
  <c r="T124" i="10"/>
  <c r="U124" i="10"/>
  <c r="U332" i="10"/>
  <c r="V332" i="10"/>
  <c r="T332" i="10"/>
  <c r="Q372" i="11"/>
  <c r="O341" i="10"/>
  <c r="O35" i="13"/>
  <c r="T334" i="10"/>
  <c r="U334" i="10"/>
  <c r="V334" i="10"/>
  <c r="S48" i="13"/>
  <c r="R48" i="13"/>
  <c r="Q343" i="10"/>
  <c r="P67" i="13"/>
  <c r="Q67" i="13" s="1"/>
  <c r="O68" i="13"/>
  <c r="R9" i="13"/>
  <c r="S9" i="13"/>
  <c r="R17" i="13"/>
  <c r="S17" i="13"/>
  <c r="O158" i="13"/>
  <c r="P157" i="13"/>
  <c r="Q342" i="10"/>
  <c r="T199" i="13"/>
  <c r="U199" i="13"/>
  <c r="V199" i="13"/>
  <c r="Q326" i="13"/>
  <c r="P385" i="13"/>
  <c r="Q385" i="13" s="1"/>
  <c r="Q28" i="14"/>
  <c r="Q310" i="13"/>
  <c r="Q61" i="14"/>
  <c r="P111" i="14"/>
  <c r="Q111" i="14" s="1"/>
  <c r="O112" i="14"/>
  <c r="Q348" i="13"/>
  <c r="P76" i="14"/>
  <c r="O77" i="14"/>
  <c r="R307" i="14"/>
  <c r="S307" i="14"/>
  <c r="R338" i="14"/>
  <c r="S338" i="14"/>
  <c r="Q343" i="14"/>
  <c r="R150" i="14"/>
  <c r="S150" i="14"/>
  <c r="P84" i="14"/>
  <c r="O85" i="14"/>
  <c r="S67" i="13" l="1"/>
  <c r="R67" i="13"/>
  <c r="S335" i="12"/>
  <c r="R335" i="12"/>
  <c r="S329" i="12"/>
  <c r="R329" i="12"/>
  <c r="S228" i="13"/>
  <c r="R228" i="13"/>
  <c r="S45" i="12"/>
  <c r="R45" i="12"/>
  <c r="R385" i="13"/>
  <c r="S385" i="13"/>
  <c r="S21" i="11"/>
  <c r="R21" i="11"/>
  <c r="S139" i="11"/>
  <c r="R139" i="11"/>
  <c r="R82" i="10"/>
  <c r="S82" i="10"/>
  <c r="R349" i="10"/>
  <c r="S349" i="10"/>
  <c r="R357" i="10"/>
  <c r="S357" i="10"/>
  <c r="R360" i="14"/>
  <c r="S360" i="14"/>
  <c r="R200" i="13"/>
  <c r="S200" i="13"/>
  <c r="R149" i="13"/>
  <c r="S149" i="13"/>
  <c r="R227" i="11"/>
  <c r="S227" i="11"/>
  <c r="R177" i="13"/>
  <c r="S177" i="13"/>
  <c r="R53" i="12"/>
  <c r="S53" i="12"/>
  <c r="R341" i="12"/>
  <c r="S341" i="12"/>
  <c r="R33" i="11"/>
  <c r="S33" i="11" s="1"/>
  <c r="R111" i="14"/>
  <c r="S111" i="14" s="1"/>
  <c r="T157" i="13"/>
  <c r="U157" i="13"/>
  <c r="V157" i="13"/>
  <c r="Q157" i="13"/>
  <c r="R34" i="13"/>
  <c r="S34" i="13"/>
  <c r="R339" i="13"/>
  <c r="S339" i="13"/>
  <c r="P11" i="13"/>
  <c r="Q11" i="13" s="1"/>
  <c r="O12" i="13"/>
  <c r="T98" i="10"/>
  <c r="U98" i="10"/>
  <c r="V98" i="10"/>
  <c r="T10" i="11"/>
  <c r="U10" i="11"/>
  <c r="V10" i="11"/>
  <c r="R51" i="13"/>
  <c r="S51" i="13"/>
  <c r="P223" i="13"/>
  <c r="Q223" i="13"/>
  <c r="O224" i="13"/>
  <c r="P57" i="10"/>
  <c r="O58" i="10"/>
  <c r="P34" i="11"/>
  <c r="Q34" i="11" s="1"/>
  <c r="O35" i="11"/>
  <c r="P77" i="12"/>
  <c r="O78" i="12"/>
  <c r="Q77" i="12"/>
  <c r="P382" i="13"/>
  <c r="O383" i="13"/>
  <c r="Q382" i="13"/>
  <c r="P312" i="10"/>
  <c r="Q312" i="10" s="1"/>
  <c r="O313" i="10"/>
  <c r="R64" i="12"/>
  <c r="S64" i="12" s="1"/>
  <c r="V413" i="13"/>
  <c r="U413" i="13"/>
  <c r="T413" i="13"/>
  <c r="T129" i="10"/>
  <c r="U129" i="10"/>
  <c r="V129" i="10"/>
  <c r="T9" i="10"/>
  <c r="U9" i="10"/>
  <c r="V9" i="10"/>
  <c r="P17" i="12"/>
  <c r="Q17" i="12" s="1"/>
  <c r="O18" i="12"/>
  <c r="T174" i="11"/>
  <c r="U174" i="11"/>
  <c r="V174" i="11"/>
  <c r="T9" i="12"/>
  <c r="U9" i="12"/>
  <c r="V9" i="12"/>
  <c r="R93" i="12"/>
  <c r="S93" i="12"/>
  <c r="R31" i="10"/>
  <c r="S31" i="10"/>
  <c r="R341" i="14"/>
  <c r="S341" i="14"/>
  <c r="U84" i="14"/>
  <c r="V84" i="14"/>
  <c r="T84" i="14"/>
  <c r="Q84" i="14"/>
  <c r="P77" i="14"/>
  <c r="O78" i="14"/>
  <c r="Q77" i="14"/>
  <c r="P158" i="13"/>
  <c r="O159" i="13"/>
  <c r="R343" i="10"/>
  <c r="S343" i="10"/>
  <c r="R372" i="11"/>
  <c r="S372" i="11"/>
  <c r="R79" i="10"/>
  <c r="S79" i="10"/>
  <c r="U369" i="11"/>
  <c r="V369" i="11"/>
  <c r="T369" i="11"/>
  <c r="P10" i="14"/>
  <c r="O11" i="14"/>
  <c r="T103" i="14"/>
  <c r="U103" i="14"/>
  <c r="V103" i="14"/>
  <c r="R333" i="10"/>
  <c r="S333" i="10"/>
  <c r="U125" i="10"/>
  <c r="V125" i="10"/>
  <c r="T125" i="10"/>
  <c r="P43" i="10"/>
  <c r="Q43" i="10" s="1"/>
  <c r="O44" i="10"/>
  <c r="P156" i="11"/>
  <c r="Q156" i="11"/>
  <c r="O157" i="11"/>
  <c r="V131" i="12"/>
  <c r="T131" i="12"/>
  <c r="U131" i="12"/>
  <c r="Q131" i="12"/>
  <c r="V93" i="12"/>
  <c r="T93" i="12"/>
  <c r="U93" i="12"/>
  <c r="R63" i="11"/>
  <c r="S63" i="11"/>
  <c r="U326" i="13"/>
  <c r="V326" i="13"/>
  <c r="T326" i="13"/>
  <c r="P56" i="14"/>
  <c r="O57" i="14"/>
  <c r="Q56" i="14"/>
  <c r="P325" i="10"/>
  <c r="O326" i="10"/>
  <c r="U353" i="11"/>
  <c r="V353" i="11"/>
  <c r="T353" i="11"/>
  <c r="Q353" i="11"/>
  <c r="R393" i="13"/>
  <c r="S393" i="13"/>
  <c r="R79" i="13"/>
  <c r="S79" i="13"/>
  <c r="S78" i="13"/>
  <c r="R78" i="13"/>
  <c r="P317" i="10"/>
  <c r="Q317" i="10" s="1"/>
  <c r="O318" i="10"/>
  <c r="U321" i="12"/>
  <c r="V321" i="12"/>
  <c r="T321" i="12"/>
  <c r="P83" i="10"/>
  <c r="Q83" i="10" s="1"/>
  <c r="O84" i="10"/>
  <c r="P418" i="13"/>
  <c r="O419" i="13"/>
  <c r="Q418" i="13"/>
  <c r="U222" i="13"/>
  <c r="V222" i="13"/>
  <c r="T222" i="13"/>
  <c r="T56" i="10"/>
  <c r="U56" i="10"/>
  <c r="V56" i="10"/>
  <c r="P138" i="14"/>
  <c r="Q138" i="14"/>
  <c r="O139" i="14"/>
  <c r="T76" i="12"/>
  <c r="U76" i="12"/>
  <c r="V76" i="12"/>
  <c r="V381" i="13"/>
  <c r="T381" i="13"/>
  <c r="U381" i="13"/>
  <c r="Q381" i="13"/>
  <c r="T311" i="10"/>
  <c r="U311" i="10"/>
  <c r="V311" i="10"/>
  <c r="Q311" i="10"/>
  <c r="S326" i="11"/>
  <c r="R326" i="11"/>
  <c r="O351" i="12"/>
  <c r="P350" i="12"/>
  <c r="Q350" i="12"/>
  <c r="U64" i="12"/>
  <c r="V64" i="12"/>
  <c r="T64" i="12"/>
  <c r="P374" i="13"/>
  <c r="O375" i="13"/>
  <c r="Q374" i="13"/>
  <c r="Q129" i="10"/>
  <c r="R377" i="11"/>
  <c r="S377" i="11"/>
  <c r="U16" i="12"/>
  <c r="T16" i="12"/>
  <c r="V16" i="12"/>
  <c r="R86" i="11"/>
  <c r="S86" i="11"/>
  <c r="R400" i="11"/>
  <c r="S400" i="11"/>
  <c r="Q103" i="14"/>
  <c r="R28" i="14"/>
  <c r="S28" i="14" s="1"/>
  <c r="V122" i="12"/>
  <c r="T122" i="12"/>
  <c r="U122" i="12"/>
  <c r="R125" i="10"/>
  <c r="S125" i="10" s="1"/>
  <c r="R151" i="14"/>
  <c r="S151" i="14"/>
  <c r="R18" i="13"/>
  <c r="S18" i="13"/>
  <c r="P354" i="11"/>
  <c r="O355" i="11"/>
  <c r="R70" i="14"/>
  <c r="S70" i="14"/>
  <c r="P94" i="12"/>
  <c r="Q94" i="12" s="1"/>
  <c r="O95" i="12"/>
  <c r="P207" i="11"/>
  <c r="Q207" i="11"/>
  <c r="O208" i="11"/>
  <c r="R15" i="14"/>
  <c r="S15" i="14"/>
  <c r="P231" i="13"/>
  <c r="Q231" i="13" s="1"/>
  <c r="O232" i="13"/>
  <c r="P361" i="12"/>
  <c r="O362" i="12"/>
  <c r="Q361" i="12"/>
  <c r="R137" i="14"/>
  <c r="S137" i="14"/>
  <c r="P390" i="13"/>
  <c r="Q390" i="13" s="1"/>
  <c r="O391" i="13"/>
  <c r="T349" i="12"/>
  <c r="U349" i="12"/>
  <c r="V349" i="12"/>
  <c r="Q349" i="12"/>
  <c r="V373" i="13"/>
  <c r="T373" i="13"/>
  <c r="U373" i="13"/>
  <c r="P378" i="11"/>
  <c r="O379" i="11"/>
  <c r="Q378" i="11"/>
  <c r="R386" i="13"/>
  <c r="S386" i="13"/>
  <c r="P87" i="11"/>
  <c r="Q87" i="11" s="1"/>
  <c r="O88" i="11"/>
  <c r="T53" i="12"/>
  <c r="U53" i="12"/>
  <c r="V53" i="12"/>
  <c r="R64" i="11"/>
  <c r="S64" i="11"/>
  <c r="P401" i="11"/>
  <c r="O402" i="11"/>
  <c r="O343" i="12"/>
  <c r="P342" i="12"/>
  <c r="Q342" i="12"/>
  <c r="S348" i="13"/>
  <c r="R348" i="13"/>
  <c r="R326" i="13"/>
  <c r="S326" i="13"/>
  <c r="S318" i="11"/>
  <c r="R318" i="11"/>
  <c r="R140" i="12"/>
  <c r="S140" i="12" s="1"/>
  <c r="P102" i="12"/>
  <c r="Q102" i="12" s="1"/>
  <c r="O103" i="12"/>
  <c r="R308" i="13"/>
  <c r="S308" i="13" s="1"/>
  <c r="R324" i="10"/>
  <c r="S324" i="10"/>
  <c r="R78" i="10"/>
  <c r="S78" i="10"/>
  <c r="R18" i="10"/>
  <c r="S18" i="10"/>
  <c r="V42" i="10"/>
  <c r="U42" i="10"/>
  <c r="T42" i="10"/>
  <c r="P32" i="10"/>
  <c r="O33" i="10"/>
  <c r="P210" i="11"/>
  <c r="Q210" i="11" s="1"/>
  <c r="O211" i="11"/>
  <c r="R125" i="12"/>
  <c r="S125" i="12"/>
  <c r="P394" i="11"/>
  <c r="O395" i="11"/>
  <c r="P310" i="14"/>
  <c r="Q310" i="14" s="1"/>
  <c r="O311" i="14"/>
  <c r="R332" i="10"/>
  <c r="S332" i="10"/>
  <c r="P350" i="10"/>
  <c r="O351" i="10"/>
  <c r="R356" i="10"/>
  <c r="S356" i="10" s="1"/>
  <c r="P107" i="10"/>
  <c r="O108" i="10"/>
  <c r="Q107" i="10"/>
  <c r="T206" i="11"/>
  <c r="U206" i="11"/>
  <c r="V206" i="11"/>
  <c r="P314" i="12"/>
  <c r="Q314" i="12" s="1"/>
  <c r="O315" i="12"/>
  <c r="T188" i="11"/>
  <c r="U188" i="11"/>
  <c r="V188" i="11"/>
  <c r="T344" i="12"/>
  <c r="U344" i="12"/>
  <c r="V344" i="12"/>
  <c r="P380" i="13"/>
  <c r="Q380" i="13"/>
  <c r="P340" i="13"/>
  <c r="O341" i="13"/>
  <c r="Q340" i="13"/>
  <c r="U230" i="13"/>
  <c r="V230" i="13"/>
  <c r="T230" i="13"/>
  <c r="O53" i="13"/>
  <c r="P52" i="13"/>
  <c r="Q52" i="13"/>
  <c r="U117" i="10"/>
  <c r="V117" i="10"/>
  <c r="T117" i="10"/>
  <c r="Q117" i="10"/>
  <c r="O28" i="10"/>
  <c r="P27" i="10"/>
  <c r="Q27" i="10"/>
  <c r="Q10" i="11"/>
  <c r="T360" i="12"/>
  <c r="U360" i="12"/>
  <c r="V360" i="12"/>
  <c r="V125" i="12"/>
  <c r="U125" i="12"/>
  <c r="T125" i="12"/>
  <c r="P144" i="14"/>
  <c r="Q144" i="14"/>
  <c r="O145" i="14"/>
  <c r="V389" i="13"/>
  <c r="T389" i="13"/>
  <c r="U389" i="13"/>
  <c r="Q373" i="13"/>
  <c r="R256" i="13"/>
  <c r="S256" i="13"/>
  <c r="T173" i="13"/>
  <c r="U173" i="13"/>
  <c r="V173" i="13"/>
  <c r="Q173" i="13"/>
  <c r="R376" i="11"/>
  <c r="S376" i="11"/>
  <c r="O366" i="11"/>
  <c r="P365" i="11"/>
  <c r="Q365" i="11"/>
  <c r="P347" i="14"/>
  <c r="Q347" i="14"/>
  <c r="O348" i="14"/>
  <c r="P350" i="13"/>
  <c r="Q350" i="13" s="1"/>
  <c r="O351" i="13"/>
  <c r="P355" i="10"/>
  <c r="Q355" i="10"/>
  <c r="U377" i="11"/>
  <c r="V377" i="11"/>
  <c r="T377" i="11"/>
  <c r="P387" i="13"/>
  <c r="Q387" i="13" s="1"/>
  <c r="O388" i="13"/>
  <c r="T86" i="11"/>
  <c r="U86" i="11"/>
  <c r="V86" i="11"/>
  <c r="O66" i="11"/>
  <c r="P65" i="11"/>
  <c r="T400" i="11"/>
  <c r="U400" i="11"/>
  <c r="V400" i="11"/>
  <c r="T341" i="12"/>
  <c r="U341" i="12"/>
  <c r="V341" i="12"/>
  <c r="T334" i="11"/>
  <c r="U334" i="11"/>
  <c r="V334" i="11"/>
  <c r="Q334" i="11"/>
  <c r="R55" i="14"/>
  <c r="S55" i="14"/>
  <c r="P204" i="11"/>
  <c r="Q204" i="11"/>
  <c r="V101" i="12"/>
  <c r="U101" i="12"/>
  <c r="T101" i="12"/>
  <c r="R308" i="11"/>
  <c r="S308" i="11"/>
  <c r="S344" i="12"/>
  <c r="R344" i="12"/>
  <c r="S111" i="13"/>
  <c r="R111" i="13"/>
  <c r="P118" i="10"/>
  <c r="Q118" i="10" s="1"/>
  <c r="O119" i="10"/>
  <c r="T227" i="11"/>
  <c r="V227" i="11"/>
  <c r="U227" i="11"/>
  <c r="O127" i="12"/>
  <c r="P126" i="12"/>
  <c r="R125" i="13"/>
  <c r="S125" i="13"/>
  <c r="V137" i="14"/>
  <c r="T137" i="14"/>
  <c r="U137" i="14"/>
  <c r="T33" i="11"/>
  <c r="U33" i="11"/>
  <c r="V33" i="11"/>
  <c r="R80" i="10"/>
  <c r="S80" i="10"/>
  <c r="R325" i="11"/>
  <c r="S325" i="11"/>
  <c r="R343" i="14"/>
  <c r="S343" i="14"/>
  <c r="P112" i="14"/>
  <c r="O113" i="14"/>
  <c r="Q112" i="14"/>
  <c r="R195" i="11"/>
  <c r="S195" i="11"/>
  <c r="R317" i="12"/>
  <c r="S317" i="12"/>
  <c r="R60" i="14"/>
  <c r="S60" i="14"/>
  <c r="O362" i="14"/>
  <c r="P361" i="14"/>
  <c r="Q361" i="14" s="1"/>
  <c r="P32" i="14"/>
  <c r="Q32" i="14" s="1"/>
  <c r="O33" i="14"/>
  <c r="O337" i="10"/>
  <c r="P336" i="10"/>
  <c r="Q336" i="10"/>
  <c r="R344" i="11"/>
  <c r="S344" i="11"/>
  <c r="O390" i="11"/>
  <c r="P389" i="11"/>
  <c r="Q389" i="11"/>
  <c r="U31" i="10"/>
  <c r="V31" i="10"/>
  <c r="T31" i="10"/>
  <c r="T209" i="11"/>
  <c r="U209" i="11"/>
  <c r="V209" i="11"/>
  <c r="P22" i="11"/>
  <c r="O23" i="11"/>
  <c r="Q22" i="11"/>
  <c r="O47" i="12"/>
  <c r="Q46" i="12"/>
  <c r="P46" i="12"/>
  <c r="U393" i="11"/>
  <c r="V393" i="11"/>
  <c r="T393" i="11"/>
  <c r="T309" i="14"/>
  <c r="U309" i="14"/>
  <c r="V309" i="14"/>
  <c r="Q309" i="14"/>
  <c r="P369" i="13"/>
  <c r="Q369" i="13" s="1"/>
  <c r="O370" i="13"/>
  <c r="T106" i="10"/>
  <c r="U106" i="10"/>
  <c r="V106" i="10"/>
  <c r="Q106" i="10"/>
  <c r="P149" i="11"/>
  <c r="O150" i="11"/>
  <c r="U313" i="12"/>
  <c r="V313" i="12"/>
  <c r="T313" i="12"/>
  <c r="P394" i="13"/>
  <c r="O395" i="13"/>
  <c r="Q394" i="13"/>
  <c r="T379" i="13"/>
  <c r="U379" i="13"/>
  <c r="V379" i="13"/>
  <c r="Q379" i="13"/>
  <c r="R330" i="10"/>
  <c r="S330" i="10" s="1"/>
  <c r="R354" i="10"/>
  <c r="S354" i="10" s="1"/>
  <c r="R26" i="10"/>
  <c r="S26" i="10"/>
  <c r="T26" i="10"/>
  <c r="U26" i="10"/>
  <c r="V26" i="10"/>
  <c r="T143" i="14"/>
  <c r="U143" i="14"/>
  <c r="V143" i="14"/>
  <c r="T125" i="13"/>
  <c r="U125" i="13"/>
  <c r="V125" i="13"/>
  <c r="P91" i="10"/>
  <c r="Q91" i="10"/>
  <c r="O92" i="10"/>
  <c r="R368" i="13"/>
  <c r="S368" i="13"/>
  <c r="R349" i="13"/>
  <c r="S349" i="13"/>
  <c r="P174" i="13"/>
  <c r="Q174" i="13" s="1"/>
  <c r="O175" i="13"/>
  <c r="T357" i="10"/>
  <c r="U357" i="10"/>
  <c r="V357" i="10"/>
  <c r="R333" i="11"/>
  <c r="S333" i="11" s="1"/>
  <c r="T364" i="11"/>
  <c r="U364" i="11"/>
  <c r="V364" i="11"/>
  <c r="Q364" i="11"/>
  <c r="U346" i="14"/>
  <c r="V346" i="14"/>
  <c r="T346" i="14"/>
  <c r="Q346" i="14"/>
  <c r="T349" i="13"/>
  <c r="U349" i="13"/>
  <c r="V349" i="13"/>
  <c r="T354" i="10"/>
  <c r="U354" i="10"/>
  <c r="V354" i="10"/>
  <c r="T386" i="13"/>
  <c r="U386" i="13"/>
  <c r="V386" i="13"/>
  <c r="T64" i="11"/>
  <c r="U64" i="11"/>
  <c r="V64" i="11"/>
  <c r="R32" i="12"/>
  <c r="S32" i="12"/>
  <c r="R189" i="11"/>
  <c r="S189" i="11"/>
  <c r="Q389" i="13"/>
  <c r="R123" i="12"/>
  <c r="S123" i="12"/>
  <c r="Q393" i="11"/>
  <c r="P85" i="14"/>
  <c r="Q85" i="14"/>
  <c r="O86" i="14"/>
  <c r="P341" i="10"/>
  <c r="Q341" i="10"/>
  <c r="P100" i="11"/>
  <c r="O101" i="11"/>
  <c r="Q100" i="11"/>
  <c r="T385" i="13"/>
  <c r="U385" i="13"/>
  <c r="V385" i="13"/>
  <c r="Q98" i="10"/>
  <c r="P313" i="11"/>
  <c r="O314" i="11"/>
  <c r="T9" i="14"/>
  <c r="U9" i="14"/>
  <c r="V9" i="14"/>
  <c r="Q9" i="14"/>
  <c r="S80" i="13"/>
  <c r="R80" i="13"/>
  <c r="P319" i="11"/>
  <c r="O320" i="11"/>
  <c r="Q319" i="11"/>
  <c r="P14" i="11"/>
  <c r="O15" i="11"/>
  <c r="Q14" i="11"/>
  <c r="R312" i="12"/>
  <c r="S312" i="12"/>
  <c r="P342" i="14"/>
  <c r="Q342" i="14"/>
  <c r="P330" i="12"/>
  <c r="Q330" i="12"/>
  <c r="O331" i="12"/>
  <c r="T360" i="14"/>
  <c r="U360" i="14"/>
  <c r="V360" i="14"/>
  <c r="P201" i="13"/>
  <c r="O202" i="13"/>
  <c r="Q201" i="13"/>
  <c r="T335" i="10"/>
  <c r="U335" i="10"/>
  <c r="V335" i="10"/>
  <c r="Q335" i="10"/>
  <c r="T388" i="11"/>
  <c r="U388" i="11"/>
  <c r="V388" i="11"/>
  <c r="T21" i="11"/>
  <c r="U21" i="11"/>
  <c r="V21" i="11"/>
  <c r="V45" i="12"/>
  <c r="T45" i="12"/>
  <c r="U45" i="12"/>
  <c r="P140" i="11"/>
  <c r="Q140" i="11"/>
  <c r="O141" i="11"/>
  <c r="R345" i="14"/>
  <c r="S345" i="14"/>
  <c r="R8" i="14"/>
  <c r="S8" i="14"/>
  <c r="P322" i="13"/>
  <c r="Q322" i="13" s="1"/>
  <c r="O323" i="13"/>
  <c r="R360" i="12"/>
  <c r="S360" i="12" s="1"/>
  <c r="R148" i="11"/>
  <c r="S148" i="11"/>
  <c r="R235" i="13"/>
  <c r="S235" i="13"/>
  <c r="P152" i="14"/>
  <c r="Q152" i="14"/>
  <c r="O153" i="14"/>
  <c r="T228" i="13"/>
  <c r="U228" i="13"/>
  <c r="V228" i="13"/>
  <c r="R8" i="10"/>
  <c r="S8" i="10"/>
  <c r="P346" i="11"/>
  <c r="Q346" i="11"/>
  <c r="O347" i="11"/>
  <c r="R417" i="13"/>
  <c r="S417" i="13"/>
  <c r="R50" i="13"/>
  <c r="S50" i="13"/>
  <c r="P126" i="13"/>
  <c r="Q126" i="13" s="1"/>
  <c r="O127" i="13"/>
  <c r="T90" i="10"/>
  <c r="U90" i="10"/>
  <c r="V90" i="10"/>
  <c r="Q90" i="10"/>
  <c r="O20" i="10"/>
  <c r="P19" i="10"/>
  <c r="Q19" i="10" s="1"/>
  <c r="O310" i="12"/>
  <c r="P309" i="12"/>
  <c r="Q309" i="12"/>
  <c r="O310" i="10"/>
  <c r="P309" i="10"/>
  <c r="Q309" i="10"/>
  <c r="P75" i="10"/>
  <c r="O76" i="10"/>
  <c r="Q75" i="10"/>
  <c r="R312" i="11"/>
  <c r="S312" i="11"/>
  <c r="R75" i="14"/>
  <c r="S75" i="14"/>
  <c r="U177" i="13"/>
  <c r="T177" i="13"/>
  <c r="V177" i="13"/>
  <c r="P112" i="13"/>
  <c r="Q112" i="13" s="1"/>
  <c r="O113" i="13"/>
  <c r="T349" i="10"/>
  <c r="U349" i="10"/>
  <c r="V349" i="10"/>
  <c r="Q369" i="11"/>
  <c r="R66" i="10"/>
  <c r="S66" i="10"/>
  <c r="R139" i="12"/>
  <c r="S139" i="12"/>
  <c r="P33" i="12"/>
  <c r="O34" i="12"/>
  <c r="Q33" i="12"/>
  <c r="R112" i="12"/>
  <c r="S112" i="12"/>
  <c r="P190" i="11"/>
  <c r="O191" i="11"/>
  <c r="Q190" i="11"/>
  <c r="T123" i="12"/>
  <c r="U123" i="12"/>
  <c r="V123" i="12"/>
  <c r="R54" i="12"/>
  <c r="S54" i="12"/>
  <c r="P370" i="11"/>
  <c r="Q370" i="11"/>
  <c r="P16" i="14"/>
  <c r="O17" i="14"/>
  <c r="Q16" i="14"/>
  <c r="S104" i="11"/>
  <c r="R104" i="11"/>
  <c r="P322" i="12"/>
  <c r="Q322" i="12"/>
  <c r="O323" i="12"/>
  <c r="R352" i="11"/>
  <c r="S352" i="11"/>
  <c r="R413" i="13"/>
  <c r="S413" i="13"/>
  <c r="S209" i="11"/>
  <c r="R209" i="11"/>
  <c r="R83" i="14"/>
  <c r="S83" i="14"/>
  <c r="T111" i="14"/>
  <c r="U111" i="14"/>
  <c r="V111" i="14"/>
  <c r="S61" i="14"/>
  <c r="R61" i="14"/>
  <c r="P68" i="13"/>
  <c r="O69" i="13"/>
  <c r="Q68" i="13"/>
  <c r="P141" i="12"/>
  <c r="O142" i="12"/>
  <c r="Q141" i="12"/>
  <c r="R8" i="12"/>
  <c r="S8" i="12"/>
  <c r="T341" i="14"/>
  <c r="U341" i="14"/>
  <c r="V341" i="14"/>
  <c r="U329" i="12"/>
  <c r="V329" i="12"/>
  <c r="T329" i="12"/>
  <c r="P318" i="14"/>
  <c r="O319" i="14"/>
  <c r="T200" i="13"/>
  <c r="U200" i="13"/>
  <c r="V200" i="13"/>
  <c r="T149" i="13"/>
  <c r="U149" i="13"/>
  <c r="V149" i="13"/>
  <c r="R10" i="13"/>
  <c r="S10" i="13" s="1"/>
  <c r="R173" i="11"/>
  <c r="S173" i="11"/>
  <c r="P349" i="11"/>
  <c r="O350" i="11"/>
  <c r="Q349" i="11"/>
  <c r="O50" i="11"/>
  <c r="P49" i="11"/>
  <c r="R328" i="12"/>
  <c r="S328" i="12"/>
  <c r="U139" i="11"/>
  <c r="V139" i="11"/>
  <c r="T139" i="11"/>
  <c r="S143" i="14"/>
  <c r="R143" i="14"/>
  <c r="R147" i="13"/>
  <c r="S147" i="13"/>
  <c r="T321" i="13"/>
  <c r="U321" i="13"/>
  <c r="V321" i="13"/>
  <c r="P236" i="13"/>
  <c r="Q236" i="13"/>
  <c r="O237" i="13"/>
  <c r="O345" i="10"/>
  <c r="P344" i="10"/>
  <c r="Q344" i="10"/>
  <c r="T148" i="11"/>
  <c r="U148" i="11"/>
  <c r="V148" i="11"/>
  <c r="O106" i="11"/>
  <c r="P105" i="11"/>
  <c r="S13" i="11"/>
  <c r="R13" i="11"/>
  <c r="R31" i="14"/>
  <c r="S31" i="14"/>
  <c r="P408" i="13"/>
  <c r="O409" i="13"/>
  <c r="Q408" i="13"/>
  <c r="T151" i="14"/>
  <c r="U151" i="14"/>
  <c r="V151" i="14"/>
  <c r="T8" i="10"/>
  <c r="U8" i="10"/>
  <c r="V8" i="10"/>
  <c r="U345" i="11"/>
  <c r="V345" i="11"/>
  <c r="T345" i="11"/>
  <c r="Q345" i="11"/>
  <c r="R357" i="12"/>
  <c r="S357" i="12" s="1"/>
  <c r="O374" i="11"/>
  <c r="P373" i="11"/>
  <c r="Q373" i="11"/>
  <c r="P136" i="14"/>
  <c r="Q136" i="14"/>
  <c r="T417" i="13"/>
  <c r="U417" i="13"/>
  <c r="V417" i="13"/>
  <c r="P136" i="13"/>
  <c r="Q136" i="13"/>
  <c r="O137" i="13"/>
  <c r="P327" i="11"/>
  <c r="O328" i="11"/>
  <c r="T18" i="10"/>
  <c r="U18" i="10"/>
  <c r="V18" i="10"/>
  <c r="T308" i="12"/>
  <c r="U308" i="12"/>
  <c r="V308" i="12"/>
  <c r="Q308" i="12"/>
  <c r="P93" i="14"/>
  <c r="Q93" i="14"/>
  <c r="O94" i="14"/>
  <c r="T308" i="10"/>
  <c r="U308" i="10"/>
  <c r="V308" i="10"/>
  <c r="Q308" i="10"/>
  <c r="T74" i="10"/>
  <c r="U74" i="10"/>
  <c r="V74" i="10"/>
  <c r="Q74" i="10"/>
  <c r="P178" i="13"/>
  <c r="Q178" i="13"/>
  <c r="O179" i="13"/>
  <c r="P311" i="13"/>
  <c r="O312" i="13"/>
  <c r="T111" i="13"/>
  <c r="U111" i="13"/>
  <c r="V111" i="13"/>
  <c r="Q9" i="10"/>
  <c r="Q313" i="12"/>
  <c r="Q174" i="11"/>
  <c r="P10" i="12"/>
  <c r="O11" i="12"/>
  <c r="Q10" i="12"/>
  <c r="P67" i="10"/>
  <c r="O68" i="10"/>
  <c r="Q67" i="10"/>
  <c r="Q101" i="12"/>
  <c r="U32" i="12"/>
  <c r="V32" i="12"/>
  <c r="T32" i="12"/>
  <c r="Q321" i="13"/>
  <c r="P113" i="12"/>
  <c r="O114" i="12"/>
  <c r="Q113" i="12"/>
  <c r="T189" i="11"/>
  <c r="U189" i="11"/>
  <c r="V189" i="11"/>
  <c r="T54" i="12"/>
  <c r="U54" i="12"/>
  <c r="V54" i="12"/>
  <c r="P336" i="12"/>
  <c r="O337" i="12"/>
  <c r="Q336" i="12"/>
  <c r="P104" i="14"/>
  <c r="O105" i="14"/>
  <c r="P81" i="13"/>
  <c r="O82" i="13"/>
  <c r="Q81" i="13"/>
  <c r="R206" i="11"/>
  <c r="S206" i="11"/>
  <c r="O133" i="12"/>
  <c r="P132" i="12"/>
  <c r="Q132" i="12" s="1"/>
  <c r="P327" i="13"/>
  <c r="O328" i="13"/>
  <c r="Q327" i="13"/>
  <c r="P19" i="13"/>
  <c r="Q19" i="13"/>
  <c r="O20" i="13"/>
  <c r="P345" i="12"/>
  <c r="O346" i="12"/>
  <c r="Q345" i="12"/>
  <c r="U76" i="14"/>
  <c r="V76" i="14"/>
  <c r="T76" i="14"/>
  <c r="Q76" i="14"/>
  <c r="U335" i="12"/>
  <c r="V335" i="12"/>
  <c r="T335" i="12"/>
  <c r="T333" i="10"/>
  <c r="U333" i="10"/>
  <c r="V333" i="10"/>
  <c r="R42" i="10"/>
  <c r="S42" i="10"/>
  <c r="R307" i="12"/>
  <c r="S307" i="12"/>
  <c r="U55" i="14"/>
  <c r="V55" i="14"/>
  <c r="T55" i="14"/>
  <c r="R188" i="11"/>
  <c r="S188" i="11"/>
  <c r="R329" i="10"/>
  <c r="S329" i="10"/>
  <c r="R62" i="11"/>
  <c r="S62" i="11"/>
  <c r="T82" i="10"/>
  <c r="U82" i="10"/>
  <c r="V82" i="10"/>
  <c r="P215" i="13"/>
  <c r="Q215" i="13"/>
  <c r="O216" i="13"/>
  <c r="R310" i="11"/>
  <c r="S310" i="11" s="1"/>
  <c r="R310" i="13"/>
  <c r="S310" i="13"/>
  <c r="R342" i="10"/>
  <c r="S342" i="10"/>
  <c r="T67" i="13"/>
  <c r="U67" i="13"/>
  <c r="V67" i="13"/>
  <c r="P35" i="13"/>
  <c r="O36" i="13"/>
  <c r="Q35" i="13"/>
  <c r="T140" i="12"/>
  <c r="U140" i="12"/>
  <c r="V140" i="12"/>
  <c r="U8" i="12"/>
  <c r="V8" i="12"/>
  <c r="T8" i="12"/>
  <c r="Q122" i="12"/>
  <c r="R317" i="14"/>
  <c r="S317" i="14"/>
  <c r="T317" i="14"/>
  <c r="U317" i="14"/>
  <c r="V317" i="14"/>
  <c r="P150" i="13"/>
  <c r="Q150" i="13"/>
  <c r="O151" i="13"/>
  <c r="R316" i="10"/>
  <c r="S316" i="10"/>
  <c r="R187" i="11"/>
  <c r="S187" i="11"/>
  <c r="T348" i="11"/>
  <c r="U348" i="11"/>
  <c r="V348" i="11"/>
  <c r="Q348" i="11"/>
  <c r="T48" i="11"/>
  <c r="U48" i="11"/>
  <c r="V48" i="11"/>
  <c r="Q48" i="11"/>
  <c r="P335" i="11"/>
  <c r="Q335" i="11" s="1"/>
  <c r="O336" i="11"/>
  <c r="P62" i="14"/>
  <c r="Q62" i="14"/>
  <c r="O63" i="14"/>
  <c r="R230" i="13"/>
  <c r="S230" i="13"/>
  <c r="T343" i="10"/>
  <c r="U343" i="10"/>
  <c r="V343" i="10"/>
  <c r="R130" i="11"/>
  <c r="S130" i="11"/>
  <c r="T104" i="11"/>
  <c r="U104" i="11"/>
  <c r="V104" i="11"/>
  <c r="T13" i="11"/>
  <c r="U13" i="11"/>
  <c r="V13" i="11"/>
  <c r="U31" i="14"/>
  <c r="V31" i="14"/>
  <c r="T31" i="14"/>
  <c r="T407" i="13"/>
  <c r="U407" i="13"/>
  <c r="V407" i="13"/>
  <c r="Q407" i="13"/>
  <c r="R199" i="13"/>
  <c r="S199" i="13"/>
  <c r="Q222" i="13"/>
  <c r="P358" i="10"/>
  <c r="O359" i="10"/>
  <c r="P99" i="10"/>
  <c r="Q99" i="10" s="1"/>
  <c r="O100" i="10"/>
  <c r="P132" i="11"/>
  <c r="O133" i="11"/>
  <c r="Q132" i="11"/>
  <c r="Q321" i="12"/>
  <c r="O12" i="11"/>
  <c r="P11" i="11"/>
  <c r="Q11" i="11" s="1"/>
  <c r="T372" i="11"/>
  <c r="U372" i="11"/>
  <c r="V372" i="11"/>
  <c r="T135" i="14"/>
  <c r="U135" i="14"/>
  <c r="V135" i="14"/>
  <c r="R340" i="10"/>
  <c r="S340" i="10" s="1"/>
  <c r="R214" i="13"/>
  <c r="S214" i="13"/>
  <c r="T135" i="13"/>
  <c r="U135" i="13"/>
  <c r="V135" i="13"/>
  <c r="Q135" i="13"/>
  <c r="Q56" i="10"/>
  <c r="P196" i="11"/>
  <c r="Q196" i="11"/>
  <c r="O197" i="11"/>
  <c r="Q76" i="12"/>
  <c r="U92" i="14"/>
  <c r="V92" i="14"/>
  <c r="T92" i="14"/>
  <c r="Q92" i="14"/>
  <c r="P71" i="14"/>
  <c r="O72" i="14"/>
  <c r="Q71" i="14"/>
  <c r="R81" i="10"/>
  <c r="S81" i="10"/>
  <c r="P65" i="12"/>
  <c r="Q65" i="12" s="1"/>
  <c r="O66" i="12"/>
  <c r="P414" i="13"/>
  <c r="O415" i="13"/>
  <c r="Q414" i="13"/>
  <c r="U310" i="13"/>
  <c r="V310" i="13"/>
  <c r="T310" i="13"/>
  <c r="P130" i="10"/>
  <c r="O131" i="10"/>
  <c r="Q130" i="10"/>
  <c r="P10" i="10"/>
  <c r="O11" i="10"/>
  <c r="Q10" i="10"/>
  <c r="Q16" i="12"/>
  <c r="P175" i="11"/>
  <c r="O176" i="11"/>
  <c r="Q175" i="11"/>
  <c r="Q9" i="12"/>
  <c r="T66" i="10"/>
  <c r="U66" i="10"/>
  <c r="V66" i="10"/>
  <c r="R7" i="12"/>
  <c r="S7" i="12"/>
  <c r="Q135" i="14"/>
  <c r="U112" i="12"/>
  <c r="V112" i="12"/>
  <c r="T112" i="12"/>
  <c r="Q388" i="11"/>
  <c r="P55" i="12"/>
  <c r="Q55" i="12"/>
  <c r="O56" i="12"/>
  <c r="R310" i="14" l="1"/>
  <c r="S310" i="14"/>
  <c r="R361" i="14"/>
  <c r="S361" i="14"/>
  <c r="R312" i="10"/>
  <c r="S312" i="10"/>
  <c r="R34" i="11"/>
  <c r="S34" i="11"/>
  <c r="R32" i="14"/>
  <c r="S32" i="14" s="1"/>
  <c r="R11" i="13"/>
  <c r="S11" i="13"/>
  <c r="R11" i="11"/>
  <c r="S11" i="11"/>
  <c r="R112" i="13"/>
  <c r="S112" i="13"/>
  <c r="R126" i="13"/>
  <c r="S126" i="13"/>
  <c r="R19" i="10"/>
  <c r="S19" i="10" s="1"/>
  <c r="R369" i="13"/>
  <c r="S369" i="13"/>
  <c r="R314" i="12"/>
  <c r="S314" i="12"/>
  <c r="S94" i="12"/>
  <c r="R94" i="12"/>
  <c r="R118" i="10"/>
  <c r="S118" i="10"/>
  <c r="S102" i="12"/>
  <c r="R102" i="12"/>
  <c r="R231" i="13"/>
  <c r="S231" i="13"/>
  <c r="R317" i="10"/>
  <c r="S317" i="10"/>
  <c r="R174" i="13"/>
  <c r="S174" i="13" s="1"/>
  <c r="R350" i="13"/>
  <c r="S350" i="13"/>
  <c r="S390" i="13"/>
  <c r="R390" i="13"/>
  <c r="O14" i="7"/>
  <c r="Q14" i="7"/>
  <c r="P14" i="7"/>
  <c r="R387" i="13"/>
  <c r="S387" i="13"/>
  <c r="R210" i="11"/>
  <c r="S210" i="11"/>
  <c r="R17" i="12"/>
  <c r="S17" i="12"/>
  <c r="R322" i="13"/>
  <c r="S322" i="13"/>
  <c r="R99" i="10"/>
  <c r="S99" i="10"/>
  <c r="S132" i="12"/>
  <c r="R132" i="12"/>
  <c r="S43" i="10"/>
  <c r="R43" i="10"/>
  <c r="R65" i="12"/>
  <c r="S65" i="12"/>
  <c r="R335" i="11"/>
  <c r="S335" i="11"/>
  <c r="R87" i="11"/>
  <c r="S87" i="11" s="1"/>
  <c r="R83" i="10"/>
  <c r="S83" i="10"/>
  <c r="T104" i="14"/>
  <c r="U104" i="14"/>
  <c r="V104" i="14"/>
  <c r="T311" i="13"/>
  <c r="U311" i="13"/>
  <c r="V311" i="13"/>
  <c r="R309" i="10"/>
  <c r="S309" i="10"/>
  <c r="R85" i="14"/>
  <c r="S85" i="14" s="1"/>
  <c r="R394" i="13"/>
  <c r="S394" i="13"/>
  <c r="R336" i="10"/>
  <c r="S336" i="10" s="1"/>
  <c r="T65" i="11"/>
  <c r="U65" i="11"/>
  <c r="V65" i="11"/>
  <c r="P395" i="11"/>
  <c r="O396" i="11"/>
  <c r="Q395" i="11"/>
  <c r="T32" i="10"/>
  <c r="U32" i="10"/>
  <c r="V32" i="10"/>
  <c r="U401" i="11"/>
  <c r="V401" i="11"/>
  <c r="T401" i="11"/>
  <c r="R62" i="14"/>
  <c r="S62" i="14"/>
  <c r="R35" i="13"/>
  <c r="S35" i="13" s="1"/>
  <c r="R76" i="14"/>
  <c r="S76" i="14"/>
  <c r="R373" i="11"/>
  <c r="S373" i="11" s="1"/>
  <c r="T318" i="14"/>
  <c r="U318" i="14"/>
  <c r="V318" i="14"/>
  <c r="R16" i="14"/>
  <c r="S16" i="14"/>
  <c r="R90" i="10"/>
  <c r="S90" i="10"/>
  <c r="T85" i="14"/>
  <c r="U85" i="14"/>
  <c r="V85" i="14"/>
  <c r="P47" i="12"/>
  <c r="O48" i="12"/>
  <c r="T336" i="10"/>
  <c r="U336" i="10"/>
  <c r="V336" i="10"/>
  <c r="R347" i="14"/>
  <c r="S347" i="14"/>
  <c r="R349" i="12"/>
  <c r="S349" i="12"/>
  <c r="S71" i="14"/>
  <c r="R71" i="14"/>
  <c r="R67" i="10"/>
  <c r="S67" i="10"/>
  <c r="U408" i="13"/>
  <c r="V408" i="13"/>
  <c r="T408" i="13"/>
  <c r="T236" i="13"/>
  <c r="U236" i="13"/>
  <c r="V236" i="13"/>
  <c r="R141" i="12"/>
  <c r="S141" i="12"/>
  <c r="T33" i="12"/>
  <c r="U33" i="12"/>
  <c r="V33" i="12"/>
  <c r="P310" i="10"/>
  <c r="Q310" i="10"/>
  <c r="R364" i="11"/>
  <c r="S364" i="11"/>
  <c r="T394" i="13"/>
  <c r="U394" i="13"/>
  <c r="V394" i="13"/>
  <c r="P337" i="10"/>
  <c r="Q337" i="10"/>
  <c r="P208" i="11"/>
  <c r="Q208" i="11"/>
  <c r="R129" i="10"/>
  <c r="S129" i="10"/>
  <c r="T10" i="14"/>
  <c r="U10" i="14"/>
  <c r="V10" i="14"/>
  <c r="P78" i="12"/>
  <c r="O79" i="12"/>
  <c r="Q78" i="12"/>
  <c r="P224" i="13"/>
  <c r="O225" i="13"/>
  <c r="Q224" i="13"/>
  <c r="P415" i="13"/>
  <c r="Q415" i="13"/>
  <c r="R327" i="13"/>
  <c r="S327" i="13"/>
  <c r="R81" i="13"/>
  <c r="S81" i="13" s="1"/>
  <c r="P114" i="12"/>
  <c r="O115" i="12"/>
  <c r="Q114" i="12"/>
  <c r="P68" i="10"/>
  <c r="O69" i="10"/>
  <c r="T178" i="13"/>
  <c r="V178" i="13"/>
  <c r="U178" i="13"/>
  <c r="T136" i="13"/>
  <c r="U136" i="13"/>
  <c r="V136" i="13"/>
  <c r="P374" i="11"/>
  <c r="Q374" i="11"/>
  <c r="P350" i="11"/>
  <c r="Q350" i="11"/>
  <c r="P142" i="12"/>
  <c r="O143" i="12"/>
  <c r="Q142" i="12"/>
  <c r="T16" i="14"/>
  <c r="U16" i="14"/>
  <c r="V16" i="14"/>
  <c r="R190" i="11"/>
  <c r="S190" i="11" s="1"/>
  <c r="P113" i="13"/>
  <c r="O114" i="13"/>
  <c r="Q113" i="13"/>
  <c r="R309" i="12"/>
  <c r="S309" i="12" s="1"/>
  <c r="R330" i="12"/>
  <c r="S330" i="12" s="1"/>
  <c r="T14" i="11"/>
  <c r="U14" i="11"/>
  <c r="V14" i="11"/>
  <c r="P175" i="13"/>
  <c r="O176" i="13"/>
  <c r="R91" i="10"/>
  <c r="S91" i="10" s="1"/>
  <c r="P23" i="11"/>
  <c r="O24" i="11"/>
  <c r="Q23" i="11"/>
  <c r="R389" i="11"/>
  <c r="S389" i="11"/>
  <c r="P33" i="14"/>
  <c r="O34" i="14"/>
  <c r="Q33" i="14"/>
  <c r="P113" i="14"/>
  <c r="O114" i="14"/>
  <c r="Q113" i="14"/>
  <c r="R355" i="10"/>
  <c r="S355" i="10" s="1"/>
  <c r="R365" i="11"/>
  <c r="S365" i="11"/>
  <c r="R144" i="14"/>
  <c r="S144" i="14"/>
  <c r="R10" i="11"/>
  <c r="S10" i="11"/>
  <c r="R52" i="13"/>
  <c r="S52" i="13"/>
  <c r="T340" i="13"/>
  <c r="U340" i="13"/>
  <c r="V340" i="13"/>
  <c r="P108" i="10"/>
  <c r="O109" i="10"/>
  <c r="Q108" i="10"/>
  <c r="R342" i="12"/>
  <c r="S342" i="12"/>
  <c r="R378" i="11"/>
  <c r="S378" i="11"/>
  <c r="P362" i="12"/>
  <c r="O363" i="12"/>
  <c r="Q362" i="12"/>
  <c r="R207" i="11"/>
  <c r="S207" i="11"/>
  <c r="T354" i="11"/>
  <c r="U354" i="11"/>
  <c r="V354" i="11"/>
  <c r="S374" i="13"/>
  <c r="R374" i="13"/>
  <c r="P351" i="12"/>
  <c r="O352" i="12"/>
  <c r="Q351" i="12"/>
  <c r="T138" i="14"/>
  <c r="U138" i="14"/>
  <c r="V138" i="14"/>
  <c r="P419" i="13"/>
  <c r="O420" i="13"/>
  <c r="Q419" i="13"/>
  <c r="P318" i="10"/>
  <c r="Q318" i="10"/>
  <c r="O319" i="10"/>
  <c r="R56" i="14"/>
  <c r="S56" i="14" s="1"/>
  <c r="R156" i="11"/>
  <c r="S156" i="11"/>
  <c r="P78" i="14"/>
  <c r="Q78" i="14"/>
  <c r="O79" i="14"/>
  <c r="P313" i="10"/>
  <c r="Q313" i="10"/>
  <c r="V77" i="12"/>
  <c r="T77" i="12"/>
  <c r="U77" i="12"/>
  <c r="R223" i="13"/>
  <c r="S223" i="13"/>
  <c r="R16" i="12"/>
  <c r="S16" i="12"/>
  <c r="P63" i="14"/>
  <c r="Q63" i="14" s="1"/>
  <c r="O64" i="14"/>
  <c r="T105" i="11"/>
  <c r="U105" i="11"/>
  <c r="V105" i="11"/>
  <c r="P319" i="14"/>
  <c r="O320" i="14"/>
  <c r="R33" i="12"/>
  <c r="S33" i="12"/>
  <c r="T313" i="11"/>
  <c r="U313" i="11"/>
  <c r="V313" i="11"/>
  <c r="R309" i="14"/>
  <c r="S309" i="14"/>
  <c r="P351" i="10"/>
  <c r="Q351" i="10"/>
  <c r="R10" i="10"/>
  <c r="S10" i="10" s="1"/>
  <c r="R222" i="13"/>
  <c r="S222" i="13"/>
  <c r="R313" i="12"/>
  <c r="S313" i="12" s="1"/>
  <c r="S236" i="13"/>
  <c r="R236" i="13"/>
  <c r="R14" i="11"/>
  <c r="S14" i="11"/>
  <c r="O12" i="10"/>
  <c r="P11" i="10"/>
  <c r="Q11" i="10"/>
  <c r="T62" i="14"/>
  <c r="U62" i="14"/>
  <c r="V62" i="14"/>
  <c r="T215" i="13"/>
  <c r="U215" i="13"/>
  <c r="V215" i="13"/>
  <c r="R9" i="10"/>
  <c r="S9" i="10"/>
  <c r="T347" i="14"/>
  <c r="U347" i="14"/>
  <c r="V347" i="14"/>
  <c r="R418" i="13"/>
  <c r="S418" i="13"/>
  <c r="P157" i="11"/>
  <c r="O158" i="11"/>
  <c r="Q157" i="11"/>
  <c r="R150" i="13"/>
  <c r="S150" i="13"/>
  <c r="T336" i="12"/>
  <c r="U336" i="12"/>
  <c r="V336" i="12"/>
  <c r="R9" i="12"/>
  <c r="S9" i="12"/>
  <c r="R130" i="10"/>
  <c r="S130" i="10"/>
  <c r="T414" i="13"/>
  <c r="U414" i="13"/>
  <c r="V414" i="13"/>
  <c r="T71" i="14"/>
  <c r="U71" i="14"/>
  <c r="V71" i="14"/>
  <c r="T196" i="11"/>
  <c r="U196" i="11"/>
  <c r="V196" i="11"/>
  <c r="R407" i="13"/>
  <c r="S407" i="13"/>
  <c r="V150" i="13"/>
  <c r="T150" i="13"/>
  <c r="U150" i="13"/>
  <c r="P328" i="13"/>
  <c r="O329" i="13"/>
  <c r="P82" i="13"/>
  <c r="O83" i="13"/>
  <c r="Q82" i="13"/>
  <c r="U113" i="12"/>
  <c r="V113" i="12"/>
  <c r="T113" i="12"/>
  <c r="T67" i="10"/>
  <c r="U67" i="10"/>
  <c r="V67" i="10"/>
  <c r="R74" i="10"/>
  <c r="S74" i="10"/>
  <c r="P94" i="14"/>
  <c r="Q94" i="14"/>
  <c r="O95" i="14"/>
  <c r="T349" i="11"/>
  <c r="U349" i="11"/>
  <c r="V349" i="11"/>
  <c r="T141" i="12"/>
  <c r="U141" i="12"/>
  <c r="V141" i="12"/>
  <c r="R68" i="13"/>
  <c r="S68" i="13"/>
  <c r="P323" i="12"/>
  <c r="Q323" i="12"/>
  <c r="O324" i="12"/>
  <c r="R370" i="11"/>
  <c r="S370" i="11"/>
  <c r="P191" i="11"/>
  <c r="O192" i="11"/>
  <c r="Q191" i="11"/>
  <c r="T309" i="12"/>
  <c r="U309" i="12"/>
  <c r="V309" i="12"/>
  <c r="P347" i="11"/>
  <c r="Q347" i="11"/>
  <c r="P153" i="14"/>
  <c r="Q153" i="14"/>
  <c r="P141" i="11"/>
  <c r="O142" i="11"/>
  <c r="S201" i="13"/>
  <c r="R201" i="13"/>
  <c r="T330" i="12"/>
  <c r="U330" i="12"/>
  <c r="V330" i="12"/>
  <c r="R319" i="11"/>
  <c r="S319" i="11"/>
  <c r="T91" i="10"/>
  <c r="U91" i="10"/>
  <c r="V91" i="10"/>
  <c r="R379" i="13"/>
  <c r="S379" i="13"/>
  <c r="T22" i="11"/>
  <c r="U22" i="11"/>
  <c r="V22" i="11"/>
  <c r="T389" i="11"/>
  <c r="U389" i="11"/>
  <c r="V389" i="11"/>
  <c r="T112" i="14"/>
  <c r="U112" i="14"/>
  <c r="V112" i="14"/>
  <c r="T355" i="10"/>
  <c r="U355" i="10"/>
  <c r="V355" i="10"/>
  <c r="T365" i="11"/>
  <c r="U365" i="11"/>
  <c r="V365" i="11"/>
  <c r="T144" i="14"/>
  <c r="U144" i="14"/>
  <c r="V144" i="14"/>
  <c r="R27" i="10"/>
  <c r="S27" i="10"/>
  <c r="T52" i="13"/>
  <c r="U52" i="13"/>
  <c r="V52" i="13"/>
  <c r="R380" i="13"/>
  <c r="S380" i="13"/>
  <c r="P315" i="12"/>
  <c r="O316" i="12"/>
  <c r="Q315" i="12"/>
  <c r="T107" i="10"/>
  <c r="U107" i="10"/>
  <c r="V107" i="10"/>
  <c r="T342" i="12"/>
  <c r="U342" i="12"/>
  <c r="V342" i="12"/>
  <c r="P379" i="11"/>
  <c r="Q379" i="11" s="1"/>
  <c r="O380" i="11"/>
  <c r="T361" i="12"/>
  <c r="U361" i="12"/>
  <c r="V361" i="12"/>
  <c r="T207" i="11"/>
  <c r="U207" i="11"/>
  <c r="V207" i="11"/>
  <c r="Q354" i="11"/>
  <c r="P375" i="13"/>
  <c r="O376" i="13"/>
  <c r="Q375" i="13"/>
  <c r="T418" i="13"/>
  <c r="U418" i="13"/>
  <c r="V418" i="13"/>
  <c r="R353" i="11"/>
  <c r="S353" i="11" s="1"/>
  <c r="P57" i="14"/>
  <c r="O58" i="14"/>
  <c r="Q57" i="14"/>
  <c r="T156" i="11"/>
  <c r="U156" i="11"/>
  <c r="V156" i="11"/>
  <c r="T77" i="14"/>
  <c r="U77" i="14"/>
  <c r="V77" i="14"/>
  <c r="P35" i="11"/>
  <c r="O36" i="11"/>
  <c r="Q35" i="11"/>
  <c r="T223" i="13"/>
  <c r="U223" i="13"/>
  <c r="V223" i="13"/>
  <c r="R157" i="13"/>
  <c r="S157" i="13"/>
  <c r="T358" i="10"/>
  <c r="U358" i="10"/>
  <c r="V358" i="10"/>
  <c r="T136" i="14"/>
  <c r="U136" i="14"/>
  <c r="V136" i="14"/>
  <c r="P237" i="13"/>
  <c r="Q237" i="13" s="1"/>
  <c r="O238" i="13"/>
  <c r="R173" i="13"/>
  <c r="S173" i="13"/>
  <c r="R101" i="12"/>
  <c r="S101" i="12"/>
  <c r="P137" i="13"/>
  <c r="Q137" i="13" s="1"/>
  <c r="O138" i="13"/>
  <c r="R106" i="10"/>
  <c r="S106" i="10"/>
  <c r="R204" i="11"/>
  <c r="S204" i="11"/>
  <c r="T350" i="10"/>
  <c r="U350" i="10"/>
  <c r="V350" i="10"/>
  <c r="P139" i="14"/>
  <c r="O140" i="14"/>
  <c r="Q139" i="14"/>
  <c r="P326" i="10"/>
  <c r="O327" i="10"/>
  <c r="P197" i="11"/>
  <c r="Q197" i="11" s="1"/>
  <c r="O198" i="11"/>
  <c r="P151" i="13"/>
  <c r="O152" i="13"/>
  <c r="Q151" i="13"/>
  <c r="R113" i="12"/>
  <c r="S113" i="12" s="1"/>
  <c r="P17" i="14"/>
  <c r="Q17" i="14" s="1"/>
  <c r="O18" i="14"/>
  <c r="P15" i="11"/>
  <c r="O16" i="11"/>
  <c r="Q15" i="11"/>
  <c r="P92" i="10"/>
  <c r="O93" i="10"/>
  <c r="T350" i="12"/>
  <c r="U350" i="12"/>
  <c r="V350" i="12"/>
  <c r="T10" i="10"/>
  <c r="U10" i="10"/>
  <c r="V10" i="10"/>
  <c r="P72" i="14"/>
  <c r="Q72" i="14"/>
  <c r="O73" i="14"/>
  <c r="R92" i="14"/>
  <c r="S92" i="14"/>
  <c r="T11" i="11"/>
  <c r="U11" i="11"/>
  <c r="V11" i="11"/>
  <c r="T335" i="11"/>
  <c r="U335" i="11"/>
  <c r="V335" i="11"/>
  <c r="R345" i="12"/>
  <c r="S345" i="12"/>
  <c r="T327" i="13"/>
  <c r="U327" i="13"/>
  <c r="V327" i="13"/>
  <c r="T81" i="13"/>
  <c r="U81" i="13"/>
  <c r="V81" i="13"/>
  <c r="R321" i="13"/>
  <c r="S321" i="13"/>
  <c r="R10" i="12"/>
  <c r="S10" i="12"/>
  <c r="R93" i="14"/>
  <c r="S93" i="14"/>
  <c r="R344" i="10"/>
  <c r="S344" i="10" s="1"/>
  <c r="P69" i="13"/>
  <c r="Q69" i="13"/>
  <c r="O70" i="13"/>
  <c r="R322" i="12"/>
  <c r="S322" i="12"/>
  <c r="T370" i="11"/>
  <c r="U370" i="11"/>
  <c r="V370" i="11"/>
  <c r="T190" i="11"/>
  <c r="U190" i="11"/>
  <c r="V190" i="11"/>
  <c r="T112" i="13"/>
  <c r="U112" i="13"/>
  <c r="V112" i="13"/>
  <c r="R75" i="10"/>
  <c r="S75" i="10"/>
  <c r="P310" i="12"/>
  <c r="Q310" i="12"/>
  <c r="P127" i="13"/>
  <c r="O128" i="13"/>
  <c r="Q127" i="13"/>
  <c r="R346" i="11"/>
  <c r="S346" i="11"/>
  <c r="R152" i="14"/>
  <c r="S152" i="14"/>
  <c r="P323" i="13"/>
  <c r="O324" i="13"/>
  <c r="Q323" i="13"/>
  <c r="S140" i="11"/>
  <c r="R140" i="11"/>
  <c r="P202" i="13"/>
  <c r="Q202" i="13" s="1"/>
  <c r="O203" i="13"/>
  <c r="R342" i="14"/>
  <c r="S342" i="14" s="1"/>
  <c r="P320" i="11"/>
  <c r="Q320" i="11"/>
  <c r="O321" i="11"/>
  <c r="R100" i="11"/>
  <c r="S100" i="11"/>
  <c r="R341" i="10"/>
  <c r="S341" i="10"/>
  <c r="R389" i="13"/>
  <c r="S389" i="13"/>
  <c r="V174" i="13"/>
  <c r="T174" i="13"/>
  <c r="U174" i="13"/>
  <c r="P370" i="13"/>
  <c r="O371" i="13"/>
  <c r="Q370" i="13"/>
  <c r="P390" i="11"/>
  <c r="O391" i="11"/>
  <c r="Q390" i="11"/>
  <c r="T32" i="14"/>
  <c r="U32" i="14"/>
  <c r="V32" i="14"/>
  <c r="P119" i="10"/>
  <c r="O120" i="10"/>
  <c r="Q119" i="10"/>
  <c r="S334" i="11"/>
  <c r="R334" i="11"/>
  <c r="P366" i="11"/>
  <c r="Q366" i="11"/>
  <c r="T27" i="10"/>
  <c r="U27" i="10"/>
  <c r="V27" i="10"/>
  <c r="O54" i="13"/>
  <c r="P53" i="13"/>
  <c r="Q53" i="13"/>
  <c r="T380" i="13"/>
  <c r="U380" i="13"/>
  <c r="V380" i="13"/>
  <c r="P311" i="14"/>
  <c r="O312" i="14"/>
  <c r="Q311" i="14"/>
  <c r="P211" i="11"/>
  <c r="O212" i="11"/>
  <c r="P103" i="12"/>
  <c r="Q103" i="12" s="1"/>
  <c r="O104" i="12"/>
  <c r="P343" i="12"/>
  <c r="Q343" i="12"/>
  <c r="T378" i="11"/>
  <c r="U378" i="11"/>
  <c r="V378" i="11"/>
  <c r="P232" i="13"/>
  <c r="Q232" i="13" s="1"/>
  <c r="O233" i="13"/>
  <c r="P95" i="12"/>
  <c r="O96" i="12"/>
  <c r="Q95" i="12"/>
  <c r="T374" i="13"/>
  <c r="U374" i="13"/>
  <c r="V374" i="13"/>
  <c r="T317" i="10"/>
  <c r="U317" i="10"/>
  <c r="V317" i="10"/>
  <c r="T56" i="14"/>
  <c r="U56" i="14"/>
  <c r="V56" i="14"/>
  <c r="R84" i="14"/>
  <c r="S84" i="14"/>
  <c r="P18" i="12"/>
  <c r="O19" i="12"/>
  <c r="Q18" i="12"/>
  <c r="U312" i="10"/>
  <c r="T312" i="10"/>
  <c r="V312" i="10"/>
  <c r="P12" i="13"/>
  <c r="Q12" i="13" s="1"/>
  <c r="O13" i="13"/>
  <c r="R132" i="11"/>
  <c r="S132" i="11"/>
  <c r="P216" i="13"/>
  <c r="O217" i="13"/>
  <c r="Q216" i="13"/>
  <c r="R174" i="11"/>
  <c r="S174" i="11"/>
  <c r="T327" i="11"/>
  <c r="U327" i="11"/>
  <c r="V327" i="11"/>
  <c r="P20" i="10"/>
  <c r="O21" i="10"/>
  <c r="Q20" i="10"/>
  <c r="R335" i="10"/>
  <c r="S335" i="10"/>
  <c r="T149" i="11"/>
  <c r="U149" i="11"/>
  <c r="V149" i="11"/>
  <c r="P362" i="14"/>
  <c r="Q362" i="14"/>
  <c r="V126" i="12"/>
  <c r="T126" i="12"/>
  <c r="U126" i="12"/>
  <c r="V55" i="12"/>
  <c r="T55" i="12"/>
  <c r="U55" i="12"/>
  <c r="S76" i="12"/>
  <c r="R76" i="12"/>
  <c r="P133" i="11"/>
  <c r="O134" i="11"/>
  <c r="R215" i="13"/>
  <c r="S215" i="13"/>
  <c r="S336" i="12"/>
  <c r="R336" i="12"/>
  <c r="P409" i="13"/>
  <c r="O410" i="13"/>
  <c r="V309" i="10"/>
  <c r="T309" i="10"/>
  <c r="U309" i="10"/>
  <c r="S340" i="13"/>
  <c r="R340" i="13"/>
  <c r="Q32" i="10"/>
  <c r="S414" i="13"/>
  <c r="R414" i="13"/>
  <c r="T132" i="11"/>
  <c r="U132" i="11"/>
  <c r="V132" i="11"/>
  <c r="S348" i="11"/>
  <c r="R348" i="11"/>
  <c r="R136" i="13"/>
  <c r="S136" i="13"/>
  <c r="P331" i="12"/>
  <c r="Q331" i="12"/>
  <c r="O332" i="12"/>
  <c r="R393" i="11"/>
  <c r="S393" i="11"/>
  <c r="T204" i="11"/>
  <c r="U204" i="11"/>
  <c r="V204" i="11"/>
  <c r="P145" i="14"/>
  <c r="Q145" i="14" s="1"/>
  <c r="O146" i="14"/>
  <c r="P341" i="13"/>
  <c r="O342" i="13"/>
  <c r="Q341" i="13"/>
  <c r="R361" i="12"/>
  <c r="S361" i="12"/>
  <c r="R381" i="13"/>
  <c r="S381" i="13"/>
  <c r="T35" i="13"/>
  <c r="U35" i="13"/>
  <c r="V35" i="13"/>
  <c r="R175" i="11"/>
  <c r="S175" i="11"/>
  <c r="P66" i="12"/>
  <c r="O67" i="12"/>
  <c r="R56" i="10"/>
  <c r="S56" i="10"/>
  <c r="T99" i="10"/>
  <c r="U99" i="10"/>
  <c r="V99" i="10"/>
  <c r="S135" i="14"/>
  <c r="R135" i="14"/>
  <c r="P176" i="11"/>
  <c r="Q176" i="11" s="1"/>
  <c r="O177" i="11"/>
  <c r="V130" i="10"/>
  <c r="T130" i="10"/>
  <c r="U130" i="10"/>
  <c r="S135" i="13"/>
  <c r="R135" i="13"/>
  <c r="P12" i="11"/>
  <c r="Q12" i="11"/>
  <c r="Q358" i="10"/>
  <c r="R48" i="11"/>
  <c r="S48" i="11"/>
  <c r="P346" i="12"/>
  <c r="O347" i="12"/>
  <c r="Q104" i="14"/>
  <c r="P11" i="12"/>
  <c r="O12" i="12"/>
  <c r="Q11" i="12"/>
  <c r="Q311" i="13"/>
  <c r="T93" i="14"/>
  <c r="U93" i="14"/>
  <c r="V93" i="14"/>
  <c r="P328" i="11"/>
  <c r="Q328" i="11" s="1"/>
  <c r="O329" i="11"/>
  <c r="R345" i="11"/>
  <c r="S345" i="11" s="1"/>
  <c r="T344" i="10"/>
  <c r="U344" i="10"/>
  <c r="V344" i="10"/>
  <c r="T68" i="13"/>
  <c r="U68" i="13"/>
  <c r="V68" i="13"/>
  <c r="T322" i="12"/>
  <c r="U322" i="12"/>
  <c r="V322" i="12"/>
  <c r="P76" i="10"/>
  <c r="O77" i="10"/>
  <c r="T346" i="11"/>
  <c r="U346" i="11"/>
  <c r="V346" i="11"/>
  <c r="T152" i="14"/>
  <c r="U152" i="14"/>
  <c r="V152" i="14"/>
  <c r="U140" i="11"/>
  <c r="T140" i="11"/>
  <c r="V140" i="11"/>
  <c r="T201" i="13"/>
  <c r="U201" i="13"/>
  <c r="V201" i="13"/>
  <c r="T342" i="14"/>
  <c r="U342" i="14"/>
  <c r="V342" i="14"/>
  <c r="T319" i="11"/>
  <c r="U319" i="11"/>
  <c r="V319" i="11"/>
  <c r="P314" i="11"/>
  <c r="Q314" i="11"/>
  <c r="P101" i="11"/>
  <c r="Q101" i="11"/>
  <c r="O102" i="11"/>
  <c r="T341" i="10"/>
  <c r="U341" i="10"/>
  <c r="V341" i="10"/>
  <c r="R346" i="14"/>
  <c r="S346" i="14" s="1"/>
  <c r="Q149" i="11"/>
  <c r="P388" i="13"/>
  <c r="Q388" i="13"/>
  <c r="P351" i="13"/>
  <c r="Q351" i="13" s="1"/>
  <c r="O352" i="13"/>
  <c r="R373" i="13"/>
  <c r="S373" i="13"/>
  <c r="P28" i="10"/>
  <c r="Q28" i="10"/>
  <c r="T314" i="12"/>
  <c r="U314" i="12"/>
  <c r="V314" i="12"/>
  <c r="T310" i="14"/>
  <c r="U310" i="14"/>
  <c r="V310" i="14"/>
  <c r="T210" i="11"/>
  <c r="U210" i="11"/>
  <c r="V210" i="11"/>
  <c r="Q401" i="11"/>
  <c r="P391" i="13"/>
  <c r="Q391" i="13"/>
  <c r="S311" i="10"/>
  <c r="R311" i="10"/>
  <c r="P84" i="10"/>
  <c r="O85" i="10"/>
  <c r="R131" i="12"/>
  <c r="S131" i="12"/>
  <c r="P44" i="10"/>
  <c r="O45" i="10"/>
  <c r="Q44" i="10"/>
  <c r="S382" i="13"/>
  <c r="R382" i="13"/>
  <c r="T34" i="11"/>
  <c r="U34" i="11"/>
  <c r="V34" i="11"/>
  <c r="R55" i="12"/>
  <c r="S55" i="12"/>
  <c r="P20" i="13"/>
  <c r="O21" i="13"/>
  <c r="Q20" i="13"/>
  <c r="P133" i="12"/>
  <c r="Q133" i="12" s="1"/>
  <c r="O134" i="12"/>
  <c r="S308" i="10"/>
  <c r="R308" i="10"/>
  <c r="R408" i="13"/>
  <c r="S408" i="13"/>
  <c r="T49" i="11"/>
  <c r="U49" i="11"/>
  <c r="V49" i="11"/>
  <c r="S46" i="12"/>
  <c r="R46" i="12"/>
  <c r="P348" i="14"/>
  <c r="Q348" i="14" s="1"/>
  <c r="O349" i="14"/>
  <c r="T87" i="11"/>
  <c r="U87" i="11"/>
  <c r="V87" i="11"/>
  <c r="S103" i="14"/>
  <c r="R103" i="14"/>
  <c r="R19" i="13"/>
  <c r="S19" i="13" s="1"/>
  <c r="O180" i="13"/>
  <c r="P179" i="13"/>
  <c r="P106" i="11"/>
  <c r="Q106" i="11" s="1"/>
  <c r="O107" i="11"/>
  <c r="P50" i="11"/>
  <c r="O51" i="11"/>
  <c r="Q50" i="11"/>
  <c r="P34" i="12"/>
  <c r="O35" i="12"/>
  <c r="R98" i="10"/>
  <c r="S98" i="10"/>
  <c r="P395" i="13"/>
  <c r="O396" i="13"/>
  <c r="Q395" i="13"/>
  <c r="P127" i="12"/>
  <c r="O128" i="12"/>
  <c r="P66" i="11"/>
  <c r="O67" i="11"/>
  <c r="Q66" i="11"/>
  <c r="T394" i="11"/>
  <c r="U394" i="11"/>
  <c r="V394" i="11"/>
  <c r="R350" i="12"/>
  <c r="S350" i="12"/>
  <c r="P11" i="14"/>
  <c r="Q11" i="14"/>
  <c r="O12" i="14"/>
  <c r="V158" i="13"/>
  <c r="T158" i="13"/>
  <c r="U158" i="13"/>
  <c r="R77" i="12"/>
  <c r="S77" i="12"/>
  <c r="V57" i="10"/>
  <c r="T57" i="10"/>
  <c r="U57" i="10"/>
  <c r="R388" i="11"/>
  <c r="S388" i="11"/>
  <c r="R122" i="12"/>
  <c r="S122" i="12"/>
  <c r="P36" i="13"/>
  <c r="Q36" i="13" s="1"/>
  <c r="O37" i="13"/>
  <c r="T19" i="13"/>
  <c r="U19" i="13"/>
  <c r="V19" i="13"/>
  <c r="P337" i="12"/>
  <c r="O338" i="12"/>
  <c r="R178" i="13"/>
  <c r="S178" i="13"/>
  <c r="T373" i="11"/>
  <c r="U373" i="11"/>
  <c r="V373" i="11"/>
  <c r="R349" i="11"/>
  <c r="S349" i="11"/>
  <c r="R9" i="14"/>
  <c r="S9" i="14"/>
  <c r="R22" i="11"/>
  <c r="S22" i="11"/>
  <c r="R112" i="14"/>
  <c r="S112" i="14"/>
  <c r="R107" i="10"/>
  <c r="S107" i="10"/>
  <c r="P355" i="11"/>
  <c r="Q355" i="11" s="1"/>
  <c r="O356" i="11"/>
  <c r="S138" i="14"/>
  <c r="R138" i="14"/>
  <c r="T325" i="10"/>
  <c r="U325" i="10"/>
  <c r="V325" i="10"/>
  <c r="R77" i="14"/>
  <c r="S77" i="14"/>
  <c r="R196" i="11"/>
  <c r="S196" i="11"/>
  <c r="P100" i="10"/>
  <c r="O101" i="10"/>
  <c r="Q100" i="10"/>
  <c r="P336" i="11"/>
  <c r="Q336" i="11" s="1"/>
  <c r="O337" i="11"/>
  <c r="P131" i="10"/>
  <c r="Q131" i="10"/>
  <c r="O132" i="10"/>
  <c r="P56" i="12"/>
  <c r="O57" i="12"/>
  <c r="V14" i="7"/>
  <c r="T175" i="11"/>
  <c r="U175" i="11"/>
  <c r="V175" i="11"/>
  <c r="T65" i="12"/>
  <c r="U65" i="12"/>
  <c r="V65" i="12"/>
  <c r="S321" i="12"/>
  <c r="R321" i="12"/>
  <c r="P359" i="10"/>
  <c r="O360" i="10"/>
  <c r="Q359" i="10"/>
  <c r="T345" i="12"/>
  <c r="U345" i="12"/>
  <c r="V345" i="12"/>
  <c r="T132" i="12"/>
  <c r="U132" i="12"/>
  <c r="V132" i="12"/>
  <c r="P105" i="14"/>
  <c r="O106" i="14"/>
  <c r="Q105" i="14"/>
  <c r="T10" i="12"/>
  <c r="V10" i="12"/>
  <c r="W14" i="7" s="1"/>
  <c r="U10" i="12"/>
  <c r="P312" i="13"/>
  <c r="Q312" i="13" s="1"/>
  <c r="O313" i="13"/>
  <c r="R308" i="12"/>
  <c r="S308" i="12"/>
  <c r="Q327" i="11"/>
  <c r="R136" i="14"/>
  <c r="S136" i="14" s="1"/>
  <c r="Q105" i="11"/>
  <c r="P345" i="10"/>
  <c r="Q345" i="10"/>
  <c r="Q49" i="11"/>
  <c r="Q318" i="14"/>
  <c r="R369" i="11"/>
  <c r="S369" i="11"/>
  <c r="T75" i="10"/>
  <c r="U75" i="10"/>
  <c r="V75" i="10"/>
  <c r="T19" i="10"/>
  <c r="U19" i="10"/>
  <c r="V19" i="10"/>
  <c r="V126" i="13"/>
  <c r="T126" i="13"/>
  <c r="U126" i="13"/>
  <c r="T322" i="13"/>
  <c r="U322" i="13"/>
  <c r="V322" i="13"/>
  <c r="Q313" i="11"/>
  <c r="T100" i="11"/>
  <c r="U100" i="11"/>
  <c r="V100" i="11"/>
  <c r="P86" i="14"/>
  <c r="Q86" i="14" s="1"/>
  <c r="O87" i="14"/>
  <c r="P150" i="11"/>
  <c r="O151" i="11"/>
  <c r="Q150" i="11"/>
  <c r="T369" i="13"/>
  <c r="U369" i="13"/>
  <c r="V369" i="13"/>
  <c r="T46" i="12"/>
  <c r="U46" i="12"/>
  <c r="V46" i="12"/>
  <c r="T361" i="14"/>
  <c r="U361" i="14"/>
  <c r="V361" i="14"/>
  <c r="Q126" i="12"/>
  <c r="T118" i="10"/>
  <c r="U118" i="10"/>
  <c r="V118" i="10"/>
  <c r="Q65" i="11"/>
  <c r="T387" i="13"/>
  <c r="U387" i="13"/>
  <c r="V387" i="13"/>
  <c r="U350" i="13"/>
  <c r="V350" i="13"/>
  <c r="T350" i="13"/>
  <c r="S117" i="10"/>
  <c r="R117" i="10"/>
  <c r="Q350" i="10"/>
  <c r="Q394" i="11"/>
  <c r="P33" i="10"/>
  <c r="Q33" i="10"/>
  <c r="O34" i="10"/>
  <c r="T102" i="12"/>
  <c r="V102" i="12"/>
  <c r="U102" i="12"/>
  <c r="P402" i="11"/>
  <c r="Q402" i="11"/>
  <c r="O403" i="11"/>
  <c r="P88" i="11"/>
  <c r="O89" i="11"/>
  <c r="T390" i="13"/>
  <c r="U390" i="13"/>
  <c r="V390" i="13"/>
  <c r="T231" i="13"/>
  <c r="U231" i="13"/>
  <c r="V231" i="13"/>
  <c r="T94" i="12"/>
  <c r="V94" i="12"/>
  <c r="U94" i="12"/>
  <c r="T83" i="10"/>
  <c r="U83" i="10"/>
  <c r="V83" i="10"/>
  <c r="T43" i="10"/>
  <c r="U43" i="10"/>
  <c r="V43" i="10"/>
  <c r="Q158" i="13"/>
  <c r="T17" i="12"/>
  <c r="U17" i="12"/>
  <c r="V17" i="12"/>
  <c r="P383" i="13"/>
  <c r="Q383" i="13"/>
  <c r="P58" i="10"/>
  <c r="O59" i="10"/>
  <c r="T11" i="13"/>
  <c r="U11" i="13"/>
  <c r="V11" i="13"/>
  <c r="Q325" i="10"/>
  <c r="Q10" i="14"/>
  <c r="P159" i="13"/>
  <c r="O160" i="13"/>
  <c r="T382" i="13"/>
  <c r="U382" i="13"/>
  <c r="V382" i="13"/>
  <c r="Q57" i="10"/>
  <c r="R17" i="14" l="1"/>
  <c r="S17" i="14" s="1"/>
  <c r="R312" i="13"/>
  <c r="S312" i="13"/>
  <c r="R106" i="11"/>
  <c r="S106" i="11" s="1"/>
  <c r="R12" i="13"/>
  <c r="S12" i="13"/>
  <c r="R379" i="11"/>
  <c r="S379" i="11"/>
  <c r="R237" i="13"/>
  <c r="S237" i="13" s="1"/>
  <c r="R63" i="14"/>
  <c r="S63" i="14" s="1"/>
  <c r="R232" i="13"/>
  <c r="S232" i="13"/>
  <c r="R336" i="11"/>
  <c r="S336" i="11" s="1"/>
  <c r="R351" i="13"/>
  <c r="S351" i="13"/>
  <c r="R202" i="13"/>
  <c r="S202" i="13" s="1"/>
  <c r="R86" i="14"/>
  <c r="S86" i="14"/>
  <c r="R36" i="13"/>
  <c r="S36" i="13"/>
  <c r="R145" i="14"/>
  <c r="S145" i="14"/>
  <c r="R137" i="13"/>
  <c r="S137" i="13" s="1"/>
  <c r="R348" i="14"/>
  <c r="S348" i="14"/>
  <c r="R176" i="11"/>
  <c r="S176" i="11"/>
  <c r="R328" i="11"/>
  <c r="S328" i="11"/>
  <c r="R355" i="11"/>
  <c r="S355" i="11"/>
  <c r="R133" i="12"/>
  <c r="S133" i="12"/>
  <c r="R103" i="12"/>
  <c r="S103" i="12" s="1"/>
  <c r="R197" i="11"/>
  <c r="S197" i="11"/>
  <c r="P85" i="10"/>
  <c r="O86" i="10"/>
  <c r="Q85" i="10"/>
  <c r="R20" i="10"/>
  <c r="S20" i="10"/>
  <c r="V92" i="10"/>
  <c r="T92" i="10"/>
  <c r="U92" i="10"/>
  <c r="P79" i="14"/>
  <c r="O80" i="14"/>
  <c r="Q79" i="14"/>
  <c r="T47" i="12"/>
  <c r="U47" i="12"/>
  <c r="V47" i="12"/>
  <c r="T88" i="11"/>
  <c r="U88" i="11"/>
  <c r="V88" i="11"/>
  <c r="V28" i="10"/>
  <c r="T28" i="10"/>
  <c r="U28" i="10"/>
  <c r="U346" i="12"/>
  <c r="V346" i="12"/>
  <c r="T346" i="12"/>
  <c r="P391" i="11"/>
  <c r="Q391" i="11"/>
  <c r="O392" i="11"/>
  <c r="S151" i="13"/>
  <c r="R151" i="13"/>
  <c r="P192" i="11"/>
  <c r="Q192" i="11" s="1"/>
  <c r="O193" i="11"/>
  <c r="AA14" i="7"/>
  <c r="AB14" i="7"/>
  <c r="AC14" i="7"/>
  <c r="R113" i="13"/>
  <c r="S113" i="13" s="1"/>
  <c r="R114" i="12"/>
  <c r="S114" i="12"/>
  <c r="T33" i="10"/>
  <c r="U33" i="10"/>
  <c r="V33" i="10"/>
  <c r="R150" i="11"/>
  <c r="S150" i="11"/>
  <c r="R318" i="14"/>
  <c r="S318" i="14"/>
  <c r="R105" i="14"/>
  <c r="S105" i="14"/>
  <c r="U14" i="7"/>
  <c r="X14" i="7" s="1"/>
  <c r="P132" i="10"/>
  <c r="O133" i="10"/>
  <c r="Q132" i="10"/>
  <c r="V100" i="10"/>
  <c r="T100" i="10"/>
  <c r="U100" i="10"/>
  <c r="P396" i="13"/>
  <c r="Q396" i="13" s="1"/>
  <c r="O397" i="13"/>
  <c r="P51" i="11"/>
  <c r="O52" i="11"/>
  <c r="T20" i="13"/>
  <c r="U20" i="13"/>
  <c r="V20" i="13"/>
  <c r="R44" i="10"/>
  <c r="S44" i="10"/>
  <c r="R314" i="11"/>
  <c r="S314" i="11"/>
  <c r="R311" i="13"/>
  <c r="S311" i="13"/>
  <c r="R341" i="13"/>
  <c r="S341" i="13" s="1"/>
  <c r="V362" i="14"/>
  <c r="T362" i="14"/>
  <c r="U362" i="14"/>
  <c r="V20" i="10"/>
  <c r="T20" i="10"/>
  <c r="U20" i="10"/>
  <c r="T216" i="13"/>
  <c r="U216" i="13"/>
  <c r="V216" i="13"/>
  <c r="P96" i="12"/>
  <c r="Q96" i="12" s="1"/>
  <c r="O97" i="12"/>
  <c r="R343" i="12"/>
  <c r="S343" i="12"/>
  <c r="R311" i="14"/>
  <c r="S311" i="14" s="1"/>
  <c r="P54" i="13"/>
  <c r="Q54" i="13" s="1"/>
  <c r="O55" i="13"/>
  <c r="R119" i="10"/>
  <c r="S119" i="10"/>
  <c r="V390" i="11"/>
  <c r="U390" i="11"/>
  <c r="T390" i="11"/>
  <c r="P324" i="13"/>
  <c r="Q324" i="13"/>
  <c r="T127" i="13"/>
  <c r="U127" i="13"/>
  <c r="V127" i="13"/>
  <c r="P70" i="13"/>
  <c r="Q70" i="13"/>
  <c r="O71" i="13"/>
  <c r="Q16" i="11"/>
  <c r="P16" i="11"/>
  <c r="O17" i="11"/>
  <c r="P152" i="13"/>
  <c r="Q152" i="13" s="1"/>
  <c r="O153" i="13"/>
  <c r="R139" i="14"/>
  <c r="S139" i="14"/>
  <c r="P36" i="11"/>
  <c r="Q36" i="11" s="1"/>
  <c r="O37" i="11"/>
  <c r="R57" i="14"/>
  <c r="S57" i="14"/>
  <c r="R375" i="13"/>
  <c r="S375" i="13"/>
  <c r="V153" i="14"/>
  <c r="T153" i="14"/>
  <c r="U153" i="14"/>
  <c r="T191" i="11"/>
  <c r="U191" i="11"/>
  <c r="V191" i="11"/>
  <c r="T94" i="14"/>
  <c r="U94" i="14"/>
  <c r="V94" i="14"/>
  <c r="T157" i="11"/>
  <c r="U157" i="11"/>
  <c r="V157" i="11"/>
  <c r="P12" i="10"/>
  <c r="O13" i="10"/>
  <c r="Q12" i="10"/>
  <c r="T78" i="14"/>
  <c r="U78" i="14"/>
  <c r="V78" i="14"/>
  <c r="S419" i="13"/>
  <c r="R419" i="13"/>
  <c r="V351" i="12"/>
  <c r="T351" i="12"/>
  <c r="U351" i="12"/>
  <c r="R362" i="12"/>
  <c r="S362" i="12"/>
  <c r="P109" i="10"/>
  <c r="O110" i="10"/>
  <c r="R113" i="14"/>
  <c r="S113" i="14"/>
  <c r="R23" i="11"/>
  <c r="S23" i="11"/>
  <c r="P114" i="13"/>
  <c r="Q114" i="13" s="1"/>
  <c r="O115" i="13"/>
  <c r="P143" i="12"/>
  <c r="Q143" i="12"/>
  <c r="O144" i="12"/>
  <c r="P115" i="12"/>
  <c r="Q115" i="12"/>
  <c r="O116" i="12"/>
  <c r="R224" i="13"/>
  <c r="S224" i="13"/>
  <c r="P396" i="11"/>
  <c r="O397" i="11"/>
  <c r="P59" i="10"/>
  <c r="O60" i="10"/>
  <c r="Q59" i="10"/>
  <c r="O90" i="11"/>
  <c r="P89" i="11"/>
  <c r="Q89" i="11"/>
  <c r="T179" i="13"/>
  <c r="U179" i="13"/>
  <c r="V179" i="13"/>
  <c r="R216" i="13"/>
  <c r="S216" i="13"/>
  <c r="R320" i="11"/>
  <c r="S320" i="11"/>
  <c r="R11" i="10"/>
  <c r="S11" i="10"/>
  <c r="R318" i="10"/>
  <c r="S318" i="10" s="1"/>
  <c r="V337" i="10"/>
  <c r="T337" i="10"/>
  <c r="U337" i="10"/>
  <c r="S126" i="12"/>
  <c r="R126" i="12"/>
  <c r="P349" i="14"/>
  <c r="O350" i="14"/>
  <c r="Q349" i="14"/>
  <c r="P217" i="13"/>
  <c r="Q217" i="13" s="1"/>
  <c r="O218" i="13"/>
  <c r="T11" i="10"/>
  <c r="U11" i="10"/>
  <c r="V11" i="10"/>
  <c r="U175" i="13"/>
  <c r="T175" i="13"/>
  <c r="V175" i="13"/>
  <c r="T415" i="13"/>
  <c r="U415" i="13"/>
  <c r="V415" i="13"/>
  <c r="R10" i="14"/>
  <c r="S10" i="14" s="1"/>
  <c r="R325" i="10"/>
  <c r="S325" i="10"/>
  <c r="R394" i="11"/>
  <c r="S394" i="11"/>
  <c r="R313" i="11"/>
  <c r="S313" i="11"/>
  <c r="R49" i="11"/>
  <c r="S49" i="11"/>
  <c r="R359" i="10"/>
  <c r="S359" i="10"/>
  <c r="R131" i="10"/>
  <c r="S131" i="10"/>
  <c r="P12" i="14"/>
  <c r="Q12" i="14" s="1"/>
  <c r="O13" i="14"/>
  <c r="R66" i="11"/>
  <c r="S66" i="11"/>
  <c r="T395" i="13"/>
  <c r="U395" i="13"/>
  <c r="V395" i="13"/>
  <c r="V50" i="11"/>
  <c r="T50" i="11"/>
  <c r="U50" i="11"/>
  <c r="T348" i="14"/>
  <c r="U348" i="14"/>
  <c r="V348" i="14"/>
  <c r="P45" i="10"/>
  <c r="O46" i="10"/>
  <c r="Q45" i="10"/>
  <c r="T314" i="11"/>
  <c r="U314" i="11"/>
  <c r="V314" i="11"/>
  <c r="R11" i="12"/>
  <c r="S11" i="12"/>
  <c r="P342" i="13"/>
  <c r="O343" i="13"/>
  <c r="R18" i="12"/>
  <c r="S18" i="12"/>
  <c r="T95" i="12"/>
  <c r="U95" i="12"/>
  <c r="V95" i="12"/>
  <c r="V343" i="12"/>
  <c r="T343" i="12"/>
  <c r="U343" i="12"/>
  <c r="P312" i="14"/>
  <c r="O313" i="14"/>
  <c r="Q312" i="14"/>
  <c r="P120" i="10"/>
  <c r="O121" i="10"/>
  <c r="Q120" i="10"/>
  <c r="R370" i="13"/>
  <c r="S370" i="13"/>
  <c r="V323" i="13"/>
  <c r="T323" i="13"/>
  <c r="U323" i="13"/>
  <c r="R310" i="12"/>
  <c r="S310" i="12"/>
  <c r="R69" i="13"/>
  <c r="S69" i="13"/>
  <c r="U15" i="11"/>
  <c r="V15" i="11"/>
  <c r="T15" i="11"/>
  <c r="T151" i="13"/>
  <c r="U151" i="13"/>
  <c r="V151" i="13"/>
  <c r="P140" i="14"/>
  <c r="O141" i="14"/>
  <c r="Q140" i="14"/>
  <c r="P238" i="13"/>
  <c r="O239" i="13"/>
  <c r="U35" i="11"/>
  <c r="T35" i="11"/>
  <c r="V35" i="11"/>
  <c r="P58" i="14"/>
  <c r="Q58" i="14"/>
  <c r="O59" i="14"/>
  <c r="P376" i="13"/>
  <c r="O377" i="13"/>
  <c r="Q376" i="13"/>
  <c r="R347" i="11"/>
  <c r="S347" i="11"/>
  <c r="R82" i="13"/>
  <c r="S82" i="13"/>
  <c r="P420" i="13"/>
  <c r="O421" i="13"/>
  <c r="Q420" i="13"/>
  <c r="P363" i="12"/>
  <c r="Q363" i="12" s="1"/>
  <c r="O364" i="12"/>
  <c r="V108" i="10"/>
  <c r="T108" i="10"/>
  <c r="U108" i="10"/>
  <c r="P114" i="14"/>
  <c r="Q114" i="14"/>
  <c r="O115" i="14"/>
  <c r="P24" i="11"/>
  <c r="O25" i="11"/>
  <c r="U113" i="13"/>
  <c r="V113" i="13"/>
  <c r="T113" i="13"/>
  <c r="U142" i="12"/>
  <c r="V142" i="12"/>
  <c r="T142" i="12"/>
  <c r="T114" i="12"/>
  <c r="U114" i="12"/>
  <c r="V114" i="12"/>
  <c r="P225" i="13"/>
  <c r="Q225" i="13" s="1"/>
  <c r="O226" i="13"/>
  <c r="T395" i="11"/>
  <c r="U395" i="11"/>
  <c r="V395" i="11"/>
  <c r="R14" i="7"/>
  <c r="P160" i="13"/>
  <c r="Q160" i="13" s="1"/>
  <c r="O161" i="13"/>
  <c r="P57" i="12"/>
  <c r="O58" i="12"/>
  <c r="T337" i="12"/>
  <c r="U337" i="12"/>
  <c r="V337" i="12"/>
  <c r="U34" i="12"/>
  <c r="V34" i="12"/>
  <c r="T34" i="12"/>
  <c r="P410" i="13"/>
  <c r="Q410" i="13"/>
  <c r="R53" i="13"/>
  <c r="S53" i="13"/>
  <c r="R390" i="11"/>
  <c r="S390" i="11" s="1"/>
  <c r="R191" i="11"/>
  <c r="S191" i="11"/>
  <c r="V68" i="10"/>
  <c r="T68" i="10"/>
  <c r="U68" i="10"/>
  <c r="T58" i="10"/>
  <c r="U58" i="10"/>
  <c r="V58" i="10"/>
  <c r="R395" i="13"/>
  <c r="S395" i="13"/>
  <c r="R149" i="11"/>
  <c r="S149" i="11"/>
  <c r="T409" i="13"/>
  <c r="U409" i="13"/>
  <c r="V409" i="13"/>
  <c r="U211" i="11"/>
  <c r="V211" i="11"/>
  <c r="T211" i="11"/>
  <c r="U320" i="11"/>
  <c r="V320" i="11"/>
  <c r="T320" i="11"/>
  <c r="P128" i="13"/>
  <c r="Q128" i="13"/>
  <c r="O129" i="13"/>
  <c r="R15" i="11"/>
  <c r="S15" i="11"/>
  <c r="R153" i="14"/>
  <c r="S153" i="14"/>
  <c r="R94" i="14"/>
  <c r="S94" i="14" s="1"/>
  <c r="R78" i="14"/>
  <c r="S78" i="14"/>
  <c r="P352" i="12"/>
  <c r="Q352" i="12"/>
  <c r="AI14" i="7"/>
  <c r="R142" i="12"/>
  <c r="S142" i="12"/>
  <c r="R395" i="11"/>
  <c r="S395" i="11"/>
  <c r="R57" i="10"/>
  <c r="S57" i="10"/>
  <c r="T383" i="13"/>
  <c r="U383" i="13"/>
  <c r="V383" i="13"/>
  <c r="R402" i="11"/>
  <c r="S402" i="11"/>
  <c r="P106" i="14"/>
  <c r="Q106" i="14" s="1"/>
  <c r="O107" i="14"/>
  <c r="T402" i="11"/>
  <c r="U402" i="11"/>
  <c r="V402" i="11"/>
  <c r="R350" i="10"/>
  <c r="S350" i="10"/>
  <c r="T150" i="11"/>
  <c r="U150" i="11"/>
  <c r="V150" i="11"/>
  <c r="R345" i="10"/>
  <c r="S345" i="10"/>
  <c r="V105" i="14"/>
  <c r="T105" i="14"/>
  <c r="U105" i="14"/>
  <c r="O361" i="10"/>
  <c r="P360" i="10"/>
  <c r="Q360" i="10"/>
  <c r="U131" i="10"/>
  <c r="T131" i="10"/>
  <c r="V131" i="10"/>
  <c r="P356" i="11"/>
  <c r="O357" i="11"/>
  <c r="Q356" i="11"/>
  <c r="R11" i="14"/>
  <c r="S11" i="14"/>
  <c r="P67" i="11"/>
  <c r="O68" i="11"/>
  <c r="Q67" i="11"/>
  <c r="T44" i="10"/>
  <c r="U44" i="10"/>
  <c r="V44" i="10"/>
  <c r="R391" i="13"/>
  <c r="S391" i="13" s="1"/>
  <c r="P329" i="11"/>
  <c r="Q329" i="11" s="1"/>
  <c r="O330" i="11"/>
  <c r="O13" i="12"/>
  <c r="P12" i="12"/>
  <c r="R358" i="10"/>
  <c r="S358" i="10"/>
  <c r="T341" i="13"/>
  <c r="U341" i="13"/>
  <c r="V341" i="13"/>
  <c r="P19" i="12"/>
  <c r="Q19" i="12"/>
  <c r="O20" i="12"/>
  <c r="V311" i="14"/>
  <c r="T311" i="14"/>
  <c r="U311" i="14"/>
  <c r="U119" i="10"/>
  <c r="T119" i="10"/>
  <c r="V119" i="10"/>
  <c r="P371" i="13"/>
  <c r="O372" i="13"/>
  <c r="Q371" i="13"/>
  <c r="V310" i="12"/>
  <c r="T310" i="12"/>
  <c r="U310" i="12"/>
  <c r="V69" i="13"/>
  <c r="T69" i="13"/>
  <c r="U69" i="13"/>
  <c r="T139" i="14"/>
  <c r="U139" i="14"/>
  <c r="V139" i="14"/>
  <c r="T57" i="14"/>
  <c r="U57" i="14"/>
  <c r="V57" i="14"/>
  <c r="T375" i="13"/>
  <c r="U375" i="13"/>
  <c r="V375" i="13"/>
  <c r="P380" i="11"/>
  <c r="Q380" i="11" s="1"/>
  <c r="O381" i="11"/>
  <c r="T347" i="11"/>
  <c r="U347" i="11"/>
  <c r="V347" i="11"/>
  <c r="P83" i="13"/>
  <c r="Q83" i="13" s="1"/>
  <c r="O84" i="13"/>
  <c r="P64" i="14"/>
  <c r="O65" i="14"/>
  <c r="T419" i="13"/>
  <c r="U419" i="13"/>
  <c r="V419" i="13"/>
  <c r="U362" i="12"/>
  <c r="V362" i="12"/>
  <c r="T362" i="12"/>
  <c r="V113" i="14"/>
  <c r="U113" i="14"/>
  <c r="T113" i="14"/>
  <c r="U23" i="11"/>
  <c r="V23" i="11"/>
  <c r="T23" i="11"/>
  <c r="R350" i="11"/>
  <c r="S350" i="11"/>
  <c r="T224" i="13"/>
  <c r="U224" i="13"/>
  <c r="V224" i="13"/>
  <c r="P34" i="10"/>
  <c r="O35" i="10"/>
  <c r="T127" i="12"/>
  <c r="U127" i="12"/>
  <c r="V127" i="12"/>
  <c r="R20" i="13"/>
  <c r="S20" i="13"/>
  <c r="T388" i="13"/>
  <c r="U388" i="13"/>
  <c r="V388" i="13"/>
  <c r="V76" i="10"/>
  <c r="U76" i="10"/>
  <c r="T76" i="10"/>
  <c r="T66" i="12"/>
  <c r="U66" i="12"/>
  <c r="V66" i="12"/>
  <c r="U133" i="11"/>
  <c r="V133" i="11"/>
  <c r="T133" i="11"/>
  <c r="P212" i="11"/>
  <c r="Q212" i="11" s="1"/>
  <c r="O213" i="11"/>
  <c r="R127" i="13"/>
  <c r="S127" i="13" s="1"/>
  <c r="T141" i="11"/>
  <c r="U141" i="11"/>
  <c r="V141" i="11"/>
  <c r="T328" i="13"/>
  <c r="U328" i="13"/>
  <c r="V328" i="13"/>
  <c r="AG14" i="7"/>
  <c r="AJ14" i="7" s="1"/>
  <c r="V319" i="14"/>
  <c r="T319" i="14"/>
  <c r="U319" i="14"/>
  <c r="R351" i="12"/>
  <c r="S351" i="12" s="1"/>
  <c r="AH14" i="7"/>
  <c r="P176" i="13"/>
  <c r="Q176" i="13"/>
  <c r="R33" i="10"/>
  <c r="S33" i="10"/>
  <c r="R327" i="11"/>
  <c r="S327" i="11" s="1"/>
  <c r="P180" i="13"/>
  <c r="O181" i="13"/>
  <c r="Q180" i="13"/>
  <c r="P21" i="13"/>
  <c r="O22" i="13"/>
  <c r="Q21" i="13"/>
  <c r="U101" i="11"/>
  <c r="V101" i="11"/>
  <c r="T101" i="11"/>
  <c r="R32" i="10"/>
  <c r="S32" i="10"/>
  <c r="P21" i="10"/>
  <c r="O22" i="10"/>
  <c r="T53" i="13"/>
  <c r="V53" i="13"/>
  <c r="U53" i="13"/>
  <c r="R35" i="11"/>
  <c r="S35" i="11"/>
  <c r="P158" i="11"/>
  <c r="O159" i="11"/>
  <c r="Q158" i="11"/>
  <c r="T318" i="10"/>
  <c r="U318" i="10"/>
  <c r="V318" i="10"/>
  <c r="R108" i="10"/>
  <c r="S108" i="10" s="1"/>
  <c r="R383" i="13"/>
  <c r="S383" i="13" s="1"/>
  <c r="P403" i="11"/>
  <c r="Q403" i="11"/>
  <c r="O404" i="11"/>
  <c r="O152" i="11"/>
  <c r="P151" i="11"/>
  <c r="Q151" i="11"/>
  <c r="R65" i="11"/>
  <c r="S65" i="11"/>
  <c r="V345" i="10"/>
  <c r="T345" i="10"/>
  <c r="U345" i="10"/>
  <c r="P313" i="13"/>
  <c r="O314" i="13"/>
  <c r="Q313" i="13"/>
  <c r="T359" i="10"/>
  <c r="U359" i="10"/>
  <c r="V359" i="10"/>
  <c r="P37" i="13"/>
  <c r="O38" i="13"/>
  <c r="Q37" i="13"/>
  <c r="T11" i="14"/>
  <c r="U11" i="14"/>
  <c r="V11" i="14"/>
  <c r="V66" i="11"/>
  <c r="T66" i="11"/>
  <c r="U66" i="11"/>
  <c r="P107" i="11"/>
  <c r="Q107" i="11"/>
  <c r="O108" i="11"/>
  <c r="T391" i="13"/>
  <c r="U391" i="13"/>
  <c r="V391" i="13"/>
  <c r="P352" i="13"/>
  <c r="O353" i="13"/>
  <c r="T11" i="12"/>
  <c r="U11" i="12"/>
  <c r="V11" i="12"/>
  <c r="R12" i="11"/>
  <c r="S12" i="11" s="1"/>
  <c r="P177" i="11"/>
  <c r="O178" i="11"/>
  <c r="Q177" i="11"/>
  <c r="P332" i="12"/>
  <c r="O333" i="12"/>
  <c r="Q332" i="12"/>
  <c r="U18" i="12"/>
  <c r="V18" i="12"/>
  <c r="T18" i="12"/>
  <c r="P233" i="13"/>
  <c r="Q233" i="13"/>
  <c r="P104" i="12"/>
  <c r="O105" i="12"/>
  <c r="Q104" i="12"/>
  <c r="T370" i="13"/>
  <c r="U370" i="13"/>
  <c r="V370" i="13"/>
  <c r="P203" i="13"/>
  <c r="Q203" i="13"/>
  <c r="O204" i="13"/>
  <c r="P73" i="14"/>
  <c r="Q73" i="14"/>
  <c r="P18" i="14"/>
  <c r="O19" i="14"/>
  <c r="Q18" i="14"/>
  <c r="P198" i="11"/>
  <c r="O199" i="11"/>
  <c r="Q198" i="11"/>
  <c r="P138" i="13"/>
  <c r="O139" i="13"/>
  <c r="T237" i="13"/>
  <c r="U237" i="13"/>
  <c r="V237" i="13"/>
  <c r="R354" i="11"/>
  <c r="S354" i="11"/>
  <c r="R315" i="12"/>
  <c r="S315" i="12"/>
  <c r="P324" i="12"/>
  <c r="Q324" i="12"/>
  <c r="T82" i="13"/>
  <c r="U82" i="13"/>
  <c r="V82" i="13"/>
  <c r="R351" i="10"/>
  <c r="S351" i="10"/>
  <c r="R33" i="14"/>
  <c r="S33" i="14"/>
  <c r="V350" i="11"/>
  <c r="T350" i="11"/>
  <c r="U350" i="11"/>
  <c r="R78" i="12"/>
  <c r="S78" i="12" s="1"/>
  <c r="R208" i="11"/>
  <c r="S208" i="11" s="1"/>
  <c r="R100" i="10"/>
  <c r="S100" i="10"/>
  <c r="R28" i="10"/>
  <c r="S28" i="10" s="1"/>
  <c r="R101" i="11"/>
  <c r="S101" i="11"/>
  <c r="P347" i="12"/>
  <c r="O348" i="12"/>
  <c r="P327" i="10"/>
  <c r="Q327" i="10"/>
  <c r="P95" i="14"/>
  <c r="O96" i="14"/>
  <c r="Q95" i="14"/>
  <c r="R157" i="11"/>
  <c r="S157" i="11"/>
  <c r="R415" i="13"/>
  <c r="S415" i="13" s="1"/>
  <c r="T159" i="13"/>
  <c r="U159" i="13"/>
  <c r="V159" i="13"/>
  <c r="T56" i="12"/>
  <c r="U56" i="12"/>
  <c r="V56" i="12"/>
  <c r="P101" i="10"/>
  <c r="Q101" i="10" s="1"/>
  <c r="O102" i="10"/>
  <c r="R50" i="11"/>
  <c r="S50" i="11"/>
  <c r="V84" i="10"/>
  <c r="U84" i="10"/>
  <c r="T84" i="10"/>
  <c r="R362" i="14"/>
  <c r="S362" i="14"/>
  <c r="S95" i="12"/>
  <c r="R95" i="12"/>
  <c r="R323" i="13"/>
  <c r="S323" i="13"/>
  <c r="T326" i="10"/>
  <c r="U326" i="10"/>
  <c r="V326" i="10"/>
  <c r="P87" i="14"/>
  <c r="O88" i="14"/>
  <c r="R105" i="11"/>
  <c r="S105" i="11"/>
  <c r="T312" i="13"/>
  <c r="U312" i="13"/>
  <c r="V312" i="13"/>
  <c r="P337" i="11"/>
  <c r="O338" i="11"/>
  <c r="Q337" i="11"/>
  <c r="T355" i="11"/>
  <c r="U355" i="11"/>
  <c r="V355" i="11"/>
  <c r="Q337" i="12"/>
  <c r="T36" i="13"/>
  <c r="U36" i="13"/>
  <c r="V36" i="13"/>
  <c r="P128" i="12"/>
  <c r="Q128" i="12" s="1"/>
  <c r="O129" i="12"/>
  <c r="Q34" i="12"/>
  <c r="V106" i="11"/>
  <c r="T106" i="11"/>
  <c r="U106" i="11"/>
  <c r="P134" i="12"/>
  <c r="Q134" i="12"/>
  <c r="R401" i="11"/>
  <c r="S401" i="11"/>
  <c r="T351" i="13"/>
  <c r="U351" i="13"/>
  <c r="V351" i="13"/>
  <c r="Q76" i="10"/>
  <c r="U328" i="11"/>
  <c r="V328" i="11"/>
  <c r="T328" i="11"/>
  <c r="R104" i="14"/>
  <c r="S104" i="14"/>
  <c r="V12" i="11"/>
  <c r="T12" i="11"/>
  <c r="U12" i="11"/>
  <c r="V176" i="11"/>
  <c r="T176" i="11"/>
  <c r="U176" i="11"/>
  <c r="Q66" i="12"/>
  <c r="P146" i="14"/>
  <c r="O147" i="14"/>
  <c r="Q146" i="14"/>
  <c r="S331" i="12"/>
  <c r="R331" i="12"/>
  <c r="P134" i="11"/>
  <c r="Q134" i="11"/>
  <c r="O135" i="11"/>
  <c r="P13" i="13"/>
  <c r="O14" i="13"/>
  <c r="Q13" i="13"/>
  <c r="T232" i="13"/>
  <c r="U232" i="13"/>
  <c r="V232" i="13"/>
  <c r="T103" i="12"/>
  <c r="U103" i="12"/>
  <c r="V103" i="12"/>
  <c r="R366" i="11"/>
  <c r="S366" i="11"/>
  <c r="T202" i="13"/>
  <c r="U202" i="13"/>
  <c r="V202" i="13"/>
  <c r="R72" i="14"/>
  <c r="S72" i="14"/>
  <c r="Q92" i="10"/>
  <c r="T17" i="14"/>
  <c r="U17" i="14"/>
  <c r="V17" i="14"/>
  <c r="T197" i="11"/>
  <c r="U197" i="11"/>
  <c r="V197" i="11"/>
  <c r="U137" i="13"/>
  <c r="V137" i="13"/>
  <c r="T137" i="13"/>
  <c r="T379" i="11"/>
  <c r="U379" i="11"/>
  <c r="V379" i="11"/>
  <c r="P316" i="12"/>
  <c r="Q316" i="12"/>
  <c r="P142" i="11"/>
  <c r="O143" i="11"/>
  <c r="R323" i="12"/>
  <c r="S323" i="12"/>
  <c r="Q328" i="13"/>
  <c r="T351" i="10"/>
  <c r="U351" i="10"/>
  <c r="V351" i="10"/>
  <c r="Q319" i="14"/>
  <c r="V63" i="14"/>
  <c r="T63" i="14"/>
  <c r="U63" i="14"/>
  <c r="R313" i="10"/>
  <c r="S313" i="10"/>
  <c r="O35" i="14"/>
  <c r="P34" i="14"/>
  <c r="Q34" i="14"/>
  <c r="R374" i="11"/>
  <c r="S374" i="11" s="1"/>
  <c r="Q68" i="10"/>
  <c r="P79" i="12"/>
  <c r="Q79" i="12" s="1"/>
  <c r="O80" i="12"/>
  <c r="V208" i="11"/>
  <c r="T208" i="11"/>
  <c r="U208" i="11"/>
  <c r="S310" i="10"/>
  <c r="R310" i="10"/>
  <c r="Q47" i="12"/>
  <c r="Q159" i="13"/>
  <c r="Q58" i="10"/>
  <c r="R158" i="13"/>
  <c r="S158" i="13"/>
  <c r="Q88" i="11"/>
  <c r="T86" i="14"/>
  <c r="U86" i="14"/>
  <c r="V86" i="14"/>
  <c r="Q56" i="12"/>
  <c r="U336" i="11"/>
  <c r="V336" i="11"/>
  <c r="T336" i="11"/>
  <c r="P338" i="12"/>
  <c r="Q338" i="12" s="1"/>
  <c r="O339" i="12"/>
  <c r="Q127" i="12"/>
  <c r="Q35" i="12"/>
  <c r="P35" i="12"/>
  <c r="O36" i="12"/>
  <c r="Q179" i="13"/>
  <c r="T133" i="12"/>
  <c r="U133" i="12"/>
  <c r="V133" i="12"/>
  <c r="Q84" i="10"/>
  <c r="R388" i="13"/>
  <c r="S388" i="13" s="1"/>
  <c r="P102" i="11"/>
  <c r="Q102" i="11"/>
  <c r="P77" i="10"/>
  <c r="Q77" i="10"/>
  <c r="Q346" i="12"/>
  <c r="P67" i="12"/>
  <c r="O68" i="12"/>
  <c r="Q67" i="12"/>
  <c r="V145" i="14"/>
  <c r="T145" i="14"/>
  <c r="U145" i="14"/>
  <c r="T331" i="12"/>
  <c r="U331" i="12"/>
  <c r="V331" i="12"/>
  <c r="Q409" i="13"/>
  <c r="Q133" i="11"/>
  <c r="T12" i="13"/>
  <c r="U12" i="13"/>
  <c r="V12" i="13"/>
  <c r="Q211" i="11"/>
  <c r="V366" i="11"/>
  <c r="T366" i="11"/>
  <c r="U366" i="11"/>
  <c r="P321" i="11"/>
  <c r="Q321" i="11"/>
  <c r="O322" i="11"/>
  <c r="T72" i="14"/>
  <c r="U72" i="14"/>
  <c r="V72" i="14"/>
  <c r="P93" i="10"/>
  <c r="Q93" i="10"/>
  <c r="O94" i="10"/>
  <c r="Q326" i="10"/>
  <c r="T315" i="12"/>
  <c r="U315" i="12"/>
  <c r="V315" i="12"/>
  <c r="Q141" i="11"/>
  <c r="T323" i="12"/>
  <c r="V323" i="12"/>
  <c r="U323" i="12"/>
  <c r="P329" i="13"/>
  <c r="Q329" i="13" s="1"/>
  <c r="O330" i="13"/>
  <c r="P320" i="14"/>
  <c r="O321" i="14"/>
  <c r="U313" i="10"/>
  <c r="V313" i="10"/>
  <c r="T313" i="10"/>
  <c r="P319" i="10"/>
  <c r="O320" i="10"/>
  <c r="Q319" i="10"/>
  <c r="T33" i="14"/>
  <c r="U33" i="14"/>
  <c r="V33" i="14"/>
  <c r="Q175" i="13"/>
  <c r="V374" i="11"/>
  <c r="T374" i="11"/>
  <c r="U374" i="11"/>
  <c r="P69" i="10"/>
  <c r="O70" i="10"/>
  <c r="Q69" i="10"/>
  <c r="U78" i="12"/>
  <c r="T78" i="12"/>
  <c r="V78" i="12"/>
  <c r="R337" i="10"/>
  <c r="S337" i="10"/>
  <c r="V310" i="10"/>
  <c r="T310" i="10"/>
  <c r="U310" i="10"/>
  <c r="P48" i="12"/>
  <c r="O49" i="12"/>
  <c r="R160" i="13" l="1"/>
  <c r="S160" i="13"/>
  <c r="R96" i="12"/>
  <c r="S96" i="12"/>
  <c r="R329" i="13"/>
  <c r="S329" i="13"/>
  <c r="R338" i="12"/>
  <c r="S338" i="12"/>
  <c r="R363" i="12"/>
  <c r="S363" i="12"/>
  <c r="S54" i="13"/>
  <c r="R54" i="13"/>
  <c r="R79" i="12"/>
  <c r="S79" i="12"/>
  <c r="R225" i="13"/>
  <c r="S225" i="13"/>
  <c r="AA63" i="7"/>
  <c r="AC63" i="7"/>
  <c r="AB63" i="7"/>
  <c r="R380" i="11"/>
  <c r="S380" i="11" s="1"/>
  <c r="R152" i="13"/>
  <c r="S152" i="13"/>
  <c r="R212" i="11"/>
  <c r="S212" i="11" s="1"/>
  <c r="R83" i="13"/>
  <c r="S83" i="13"/>
  <c r="R12" i="14"/>
  <c r="S12" i="14"/>
  <c r="R217" i="13"/>
  <c r="S217" i="13" s="1"/>
  <c r="J14" i="7"/>
  <c r="I14" i="7"/>
  <c r="K14" i="7"/>
  <c r="U48" i="12"/>
  <c r="T48" i="12"/>
  <c r="V48" i="12"/>
  <c r="Q48" i="12"/>
  <c r="U142" i="11"/>
  <c r="T142" i="11"/>
  <c r="V142" i="11"/>
  <c r="Q142" i="11"/>
  <c r="R329" i="11"/>
  <c r="S329" i="11"/>
  <c r="R36" i="11"/>
  <c r="S36" i="11"/>
  <c r="R35" i="12"/>
  <c r="S35" i="12" s="1"/>
  <c r="T316" i="12"/>
  <c r="U316" i="12"/>
  <c r="V316" i="12"/>
  <c r="S101" i="10"/>
  <c r="R101" i="10"/>
  <c r="R114" i="13"/>
  <c r="S114" i="13"/>
  <c r="T102" i="11"/>
  <c r="U102" i="11"/>
  <c r="V102" i="11"/>
  <c r="S106" i="14"/>
  <c r="R106" i="14"/>
  <c r="P321" i="14"/>
  <c r="O322" i="14"/>
  <c r="Q321" i="14"/>
  <c r="R141" i="11"/>
  <c r="S141" i="11" s="1"/>
  <c r="S56" i="12"/>
  <c r="R56" i="12"/>
  <c r="R128" i="12"/>
  <c r="S128" i="12"/>
  <c r="R396" i="13"/>
  <c r="S396" i="13"/>
  <c r="R192" i="11"/>
  <c r="S192" i="11"/>
  <c r="T410" i="13"/>
  <c r="U410" i="13"/>
  <c r="V410" i="13"/>
  <c r="P343" i="13"/>
  <c r="Q343" i="13" s="1"/>
  <c r="O344" i="13"/>
  <c r="O398" i="11"/>
  <c r="P397" i="11"/>
  <c r="Q397" i="11"/>
  <c r="P52" i="11"/>
  <c r="Q52" i="11"/>
  <c r="O53" i="11"/>
  <c r="T320" i="14"/>
  <c r="U320" i="14"/>
  <c r="V320" i="14"/>
  <c r="R133" i="11"/>
  <c r="S133" i="11"/>
  <c r="R34" i="14"/>
  <c r="S34" i="14"/>
  <c r="R13" i="13"/>
  <c r="S13" i="13"/>
  <c r="R34" i="12"/>
  <c r="S34" i="12"/>
  <c r="R198" i="11"/>
  <c r="S198" i="11"/>
  <c r="T233" i="13"/>
  <c r="U233" i="13"/>
  <c r="V233" i="13"/>
  <c r="P159" i="11"/>
  <c r="O160" i="11"/>
  <c r="T64" i="14"/>
  <c r="U64" i="14"/>
  <c r="V64" i="14"/>
  <c r="T19" i="12"/>
  <c r="U19" i="12"/>
  <c r="V19" i="12"/>
  <c r="P68" i="11"/>
  <c r="O69" i="11"/>
  <c r="T57" i="12"/>
  <c r="V57" i="12"/>
  <c r="U57" i="12"/>
  <c r="P115" i="14"/>
  <c r="O116" i="14"/>
  <c r="P421" i="13"/>
  <c r="O422" i="13"/>
  <c r="R58" i="14"/>
  <c r="S58" i="14"/>
  <c r="R120" i="10"/>
  <c r="S120" i="10"/>
  <c r="U342" i="13"/>
  <c r="V342" i="13"/>
  <c r="T342" i="13"/>
  <c r="S349" i="14"/>
  <c r="R349" i="14"/>
  <c r="T396" i="11"/>
  <c r="U396" i="11"/>
  <c r="V396" i="11"/>
  <c r="T109" i="10"/>
  <c r="U109" i="10"/>
  <c r="V109" i="10"/>
  <c r="S70" i="13"/>
  <c r="R70" i="13"/>
  <c r="P133" i="10"/>
  <c r="O134" i="10"/>
  <c r="Q133" i="10"/>
  <c r="P320" i="10"/>
  <c r="Q320" i="10"/>
  <c r="O321" i="10"/>
  <c r="R326" i="10"/>
  <c r="S326" i="10"/>
  <c r="R321" i="11"/>
  <c r="S321" i="11"/>
  <c r="R409" i="13"/>
  <c r="S409" i="13"/>
  <c r="P68" i="12"/>
  <c r="Q68" i="12" s="1"/>
  <c r="O69" i="12"/>
  <c r="R88" i="11"/>
  <c r="S88" i="11"/>
  <c r="T34" i="14"/>
  <c r="U34" i="14"/>
  <c r="V34" i="14"/>
  <c r="O15" i="13"/>
  <c r="P14" i="13"/>
  <c r="Q14" i="13" s="1"/>
  <c r="P147" i="14"/>
  <c r="O148" i="14"/>
  <c r="T347" i="12"/>
  <c r="U347" i="12"/>
  <c r="V347" i="12"/>
  <c r="P199" i="11"/>
  <c r="O200" i="11"/>
  <c r="Q199" i="11"/>
  <c r="R203" i="13"/>
  <c r="S203" i="13"/>
  <c r="T177" i="11"/>
  <c r="U177" i="11"/>
  <c r="V177" i="11"/>
  <c r="R151" i="11"/>
  <c r="S151" i="11"/>
  <c r="T158" i="11"/>
  <c r="U158" i="11"/>
  <c r="V158" i="11"/>
  <c r="O23" i="13"/>
  <c r="P22" i="13"/>
  <c r="Q22" i="13" s="1"/>
  <c r="P213" i="11"/>
  <c r="Q213" i="11" s="1"/>
  <c r="O214" i="11"/>
  <c r="P84" i="13"/>
  <c r="O85" i="13"/>
  <c r="Q84" i="13"/>
  <c r="T371" i="13"/>
  <c r="U371" i="13"/>
  <c r="V371" i="13"/>
  <c r="P330" i="11"/>
  <c r="Q330" i="11"/>
  <c r="T67" i="11"/>
  <c r="U67" i="11"/>
  <c r="V67" i="11"/>
  <c r="P107" i="14"/>
  <c r="Q107" i="14"/>
  <c r="T128" i="13"/>
  <c r="U128" i="13"/>
  <c r="V128" i="13"/>
  <c r="S114" i="14"/>
  <c r="R114" i="14"/>
  <c r="T420" i="13"/>
  <c r="U420" i="13"/>
  <c r="V420" i="13"/>
  <c r="T58" i="14"/>
  <c r="U58" i="14"/>
  <c r="V58" i="14"/>
  <c r="P141" i="14"/>
  <c r="Q141" i="14"/>
  <c r="P121" i="10"/>
  <c r="O122" i="10"/>
  <c r="Q121" i="10"/>
  <c r="P350" i="14"/>
  <c r="O351" i="14"/>
  <c r="T89" i="11"/>
  <c r="U89" i="11"/>
  <c r="V89" i="11"/>
  <c r="P115" i="13"/>
  <c r="O116" i="13"/>
  <c r="Q115" i="13"/>
  <c r="T70" i="13"/>
  <c r="U70" i="13"/>
  <c r="V70" i="13"/>
  <c r="T132" i="10"/>
  <c r="V132" i="10"/>
  <c r="U132" i="10"/>
  <c r="R337" i="12"/>
  <c r="S337" i="12"/>
  <c r="T87" i="14"/>
  <c r="U87" i="14"/>
  <c r="V87" i="14"/>
  <c r="T327" i="10"/>
  <c r="U327" i="10"/>
  <c r="V327" i="10"/>
  <c r="S177" i="11"/>
  <c r="R177" i="11"/>
  <c r="T34" i="10"/>
  <c r="V34" i="10"/>
  <c r="U34" i="10"/>
  <c r="V12" i="12"/>
  <c r="U12" i="12"/>
  <c r="T12" i="12"/>
  <c r="P110" i="10"/>
  <c r="O111" i="10"/>
  <c r="Q110" i="10"/>
  <c r="S146" i="14"/>
  <c r="R146" i="14"/>
  <c r="P348" i="12"/>
  <c r="Q348" i="12"/>
  <c r="P204" i="13"/>
  <c r="O205" i="13"/>
  <c r="P178" i="11"/>
  <c r="O179" i="11"/>
  <c r="R21" i="13"/>
  <c r="S21" i="13"/>
  <c r="P372" i="13"/>
  <c r="Q372" i="13"/>
  <c r="O14" i="12"/>
  <c r="P13" i="12"/>
  <c r="Q13" i="12" s="1"/>
  <c r="R128" i="13"/>
  <c r="S128" i="13"/>
  <c r="R140" i="14"/>
  <c r="S140" i="14" s="1"/>
  <c r="R89" i="11"/>
  <c r="S89" i="11"/>
  <c r="T143" i="12"/>
  <c r="U143" i="12"/>
  <c r="V143" i="12"/>
  <c r="T51" i="11"/>
  <c r="U51" i="11"/>
  <c r="V51" i="11"/>
  <c r="P70" i="10"/>
  <c r="O71" i="10"/>
  <c r="Q70" i="10"/>
  <c r="T69" i="10"/>
  <c r="U69" i="10"/>
  <c r="V69" i="10"/>
  <c r="T319" i="10"/>
  <c r="U319" i="10"/>
  <c r="V319" i="10"/>
  <c r="P330" i="13"/>
  <c r="Q330" i="13"/>
  <c r="O331" i="13"/>
  <c r="P94" i="10"/>
  <c r="Q94" i="10"/>
  <c r="T321" i="11"/>
  <c r="U321" i="11"/>
  <c r="V321" i="11"/>
  <c r="T67" i="12"/>
  <c r="V67" i="12"/>
  <c r="U67" i="12"/>
  <c r="P339" i="12"/>
  <c r="O340" i="12"/>
  <c r="P35" i="14"/>
  <c r="O36" i="14"/>
  <c r="R328" i="13"/>
  <c r="S328" i="13"/>
  <c r="T13" i="13"/>
  <c r="U13" i="13"/>
  <c r="V13" i="13"/>
  <c r="T146" i="14"/>
  <c r="U146" i="14"/>
  <c r="V146" i="14"/>
  <c r="P129" i="12"/>
  <c r="Q129" i="12"/>
  <c r="P102" i="10"/>
  <c r="O103" i="10"/>
  <c r="Q347" i="12"/>
  <c r="T198" i="11"/>
  <c r="U198" i="11"/>
  <c r="V198" i="11"/>
  <c r="V203" i="13"/>
  <c r="T203" i="13"/>
  <c r="U203" i="13"/>
  <c r="T151" i="11"/>
  <c r="U151" i="11"/>
  <c r="V151" i="11"/>
  <c r="P404" i="11"/>
  <c r="O405" i="11"/>
  <c r="Q404" i="11"/>
  <c r="T21" i="13"/>
  <c r="U21" i="13"/>
  <c r="V21" i="13"/>
  <c r="R352" i="12"/>
  <c r="S352" i="12" s="1"/>
  <c r="P161" i="13"/>
  <c r="O162" i="13"/>
  <c r="Q161" i="13"/>
  <c r="P226" i="13"/>
  <c r="Q226" i="13"/>
  <c r="O227" i="13"/>
  <c r="T114" i="14"/>
  <c r="U114" i="14"/>
  <c r="V114" i="14"/>
  <c r="U140" i="14"/>
  <c r="V140" i="14"/>
  <c r="T140" i="14"/>
  <c r="T120" i="10"/>
  <c r="U120" i="10"/>
  <c r="V120" i="10"/>
  <c r="T349" i="14"/>
  <c r="U349" i="14"/>
  <c r="V349" i="14"/>
  <c r="P90" i="11"/>
  <c r="O91" i="11"/>
  <c r="Q90" i="11"/>
  <c r="P153" i="13"/>
  <c r="O154" i="13"/>
  <c r="Q153" i="13"/>
  <c r="P97" i="12"/>
  <c r="Q97" i="12" s="1"/>
  <c r="O98" i="12"/>
  <c r="P397" i="13"/>
  <c r="O398" i="13"/>
  <c r="Q397" i="13"/>
  <c r="R76" i="10"/>
  <c r="S76" i="10"/>
  <c r="V73" i="14"/>
  <c r="T73" i="14"/>
  <c r="U73" i="14"/>
  <c r="T352" i="13"/>
  <c r="V352" i="13"/>
  <c r="U352" i="13"/>
  <c r="T21" i="10"/>
  <c r="U21" i="10"/>
  <c r="V21" i="10"/>
  <c r="P65" i="14"/>
  <c r="O66" i="14"/>
  <c r="R371" i="13"/>
  <c r="S371" i="13"/>
  <c r="R420" i="13"/>
  <c r="S420" i="13"/>
  <c r="P59" i="14"/>
  <c r="Q59" i="14"/>
  <c r="P71" i="13"/>
  <c r="Q71" i="13" s="1"/>
  <c r="O72" i="13"/>
  <c r="R67" i="12"/>
  <c r="S67" i="12"/>
  <c r="S127" i="12"/>
  <c r="R127" i="12"/>
  <c r="S93" i="10"/>
  <c r="R93" i="10"/>
  <c r="U338" i="12"/>
  <c r="V338" i="12"/>
  <c r="T338" i="12"/>
  <c r="P80" i="12"/>
  <c r="O81" i="12"/>
  <c r="Q80" i="12"/>
  <c r="P135" i="11"/>
  <c r="Q135" i="11" s="1"/>
  <c r="O136" i="11"/>
  <c r="R134" i="12"/>
  <c r="S134" i="12" s="1"/>
  <c r="P108" i="11"/>
  <c r="Q108" i="11" s="1"/>
  <c r="O109" i="11"/>
  <c r="R403" i="11"/>
  <c r="S403" i="11"/>
  <c r="T212" i="11"/>
  <c r="U212" i="11"/>
  <c r="V212" i="11"/>
  <c r="T329" i="11"/>
  <c r="U329" i="11"/>
  <c r="V329" i="11"/>
  <c r="R360" i="10"/>
  <c r="S360" i="10"/>
  <c r="T160" i="13"/>
  <c r="U160" i="13"/>
  <c r="V160" i="13"/>
  <c r="P13" i="14"/>
  <c r="Q13" i="14"/>
  <c r="P116" i="12"/>
  <c r="O117" i="12"/>
  <c r="R58" i="10"/>
  <c r="S58" i="10" s="1"/>
  <c r="U79" i="12"/>
  <c r="V79" i="12"/>
  <c r="T79" i="12"/>
  <c r="R92" i="10"/>
  <c r="S92" i="10"/>
  <c r="R134" i="11"/>
  <c r="S134" i="11"/>
  <c r="P338" i="11"/>
  <c r="Q338" i="11" s="1"/>
  <c r="O339" i="11"/>
  <c r="P96" i="14"/>
  <c r="O97" i="14"/>
  <c r="Q96" i="14"/>
  <c r="P19" i="14"/>
  <c r="O20" i="14"/>
  <c r="R104" i="12"/>
  <c r="S104" i="12"/>
  <c r="R332" i="12"/>
  <c r="S332" i="12"/>
  <c r="S107" i="11"/>
  <c r="R107" i="11"/>
  <c r="R37" i="13"/>
  <c r="S37" i="13"/>
  <c r="P314" i="13"/>
  <c r="O315" i="13"/>
  <c r="Q314" i="13"/>
  <c r="T403" i="11"/>
  <c r="U403" i="11"/>
  <c r="V403" i="11"/>
  <c r="P181" i="13"/>
  <c r="O182" i="13"/>
  <c r="R176" i="13"/>
  <c r="S176" i="13"/>
  <c r="R356" i="11"/>
  <c r="S356" i="11"/>
  <c r="T360" i="10"/>
  <c r="U360" i="10"/>
  <c r="V360" i="10"/>
  <c r="P364" i="12"/>
  <c r="Q364" i="12" s="1"/>
  <c r="O365" i="12"/>
  <c r="R376" i="13"/>
  <c r="S376" i="13"/>
  <c r="P313" i="14"/>
  <c r="Q313" i="14" s="1"/>
  <c r="O314" i="14"/>
  <c r="R45" i="10"/>
  <c r="S45" i="10"/>
  <c r="V12" i="14"/>
  <c r="T12" i="14"/>
  <c r="U12" i="14"/>
  <c r="T217" i="13"/>
  <c r="U217" i="13"/>
  <c r="V217" i="13"/>
  <c r="P60" i="10"/>
  <c r="Q60" i="10" s="1"/>
  <c r="O61" i="10"/>
  <c r="R115" i="12"/>
  <c r="S115" i="12"/>
  <c r="P13" i="10"/>
  <c r="O14" i="10"/>
  <c r="P37" i="11"/>
  <c r="Q37" i="11" s="1"/>
  <c r="O38" i="11"/>
  <c r="P17" i="11"/>
  <c r="O18" i="11"/>
  <c r="T54" i="13"/>
  <c r="V54" i="13"/>
  <c r="U54" i="13"/>
  <c r="P193" i="11"/>
  <c r="O194" i="11"/>
  <c r="S391" i="11"/>
  <c r="R391" i="11"/>
  <c r="R79" i="14"/>
  <c r="S79" i="14"/>
  <c r="S85" i="10"/>
  <c r="R85" i="10"/>
  <c r="T138" i="13"/>
  <c r="U138" i="13"/>
  <c r="V138" i="13"/>
  <c r="S233" i="13"/>
  <c r="R233" i="13"/>
  <c r="R158" i="11"/>
  <c r="S158" i="11"/>
  <c r="R19" i="12"/>
  <c r="S19" i="12" s="1"/>
  <c r="P58" i="12"/>
  <c r="O59" i="12"/>
  <c r="Q58" i="12"/>
  <c r="U24" i="11"/>
  <c r="V24" i="11"/>
  <c r="T24" i="11"/>
  <c r="U238" i="13"/>
  <c r="V238" i="13"/>
  <c r="T238" i="13"/>
  <c r="R132" i="10"/>
  <c r="S132" i="10"/>
  <c r="R319" i="10"/>
  <c r="S319" i="10"/>
  <c r="P322" i="11"/>
  <c r="O323" i="11"/>
  <c r="Q322" i="11"/>
  <c r="R84" i="10"/>
  <c r="S84" i="10"/>
  <c r="T329" i="13"/>
  <c r="U329" i="13"/>
  <c r="V329" i="13"/>
  <c r="U128" i="12"/>
  <c r="V128" i="12"/>
  <c r="T128" i="12"/>
  <c r="T101" i="10"/>
  <c r="U101" i="10"/>
  <c r="V101" i="10"/>
  <c r="S95" i="14"/>
  <c r="R95" i="14"/>
  <c r="R18" i="14"/>
  <c r="S18" i="14"/>
  <c r="P152" i="11"/>
  <c r="O153" i="11"/>
  <c r="Q152" i="11"/>
  <c r="T83" i="13"/>
  <c r="V83" i="13"/>
  <c r="U83" i="13"/>
  <c r="T106" i="14"/>
  <c r="U106" i="14"/>
  <c r="V106" i="14"/>
  <c r="T352" i="12"/>
  <c r="U352" i="12"/>
  <c r="V352" i="12"/>
  <c r="P218" i="13"/>
  <c r="Q218" i="13" s="1"/>
  <c r="O219" i="13"/>
  <c r="T114" i="13"/>
  <c r="U114" i="13"/>
  <c r="V114" i="13"/>
  <c r="P55" i="13"/>
  <c r="O56" i="13"/>
  <c r="Q55" i="13"/>
  <c r="AD14" i="7"/>
  <c r="P392" i="11"/>
  <c r="Q392" i="11"/>
  <c r="T93" i="10"/>
  <c r="U93" i="10"/>
  <c r="V93" i="10"/>
  <c r="R77" i="10"/>
  <c r="S77" i="10" s="1"/>
  <c r="S179" i="13"/>
  <c r="R179" i="13"/>
  <c r="R47" i="12"/>
  <c r="S47" i="12"/>
  <c r="U134" i="12"/>
  <c r="V134" i="12"/>
  <c r="T134" i="12"/>
  <c r="P49" i="12"/>
  <c r="Q49" i="12" s="1"/>
  <c r="O50" i="12"/>
  <c r="T77" i="10"/>
  <c r="U77" i="10"/>
  <c r="V77" i="10"/>
  <c r="O37" i="12"/>
  <c r="P36" i="12"/>
  <c r="Q36" i="12" s="1"/>
  <c r="S159" i="13"/>
  <c r="R159" i="13"/>
  <c r="R68" i="10"/>
  <c r="S68" i="10"/>
  <c r="T134" i="11"/>
  <c r="U134" i="11"/>
  <c r="V134" i="11"/>
  <c r="V337" i="11"/>
  <c r="T337" i="11"/>
  <c r="U337" i="11"/>
  <c r="Q87" i="14"/>
  <c r="T95" i="14"/>
  <c r="U95" i="14"/>
  <c r="V95" i="14"/>
  <c r="P139" i="13"/>
  <c r="O140" i="13"/>
  <c r="T18" i="14"/>
  <c r="U18" i="14"/>
  <c r="V18" i="14"/>
  <c r="P105" i="12"/>
  <c r="Q105" i="12" s="1"/>
  <c r="O106" i="12"/>
  <c r="P333" i="12"/>
  <c r="Q333" i="12"/>
  <c r="Q352" i="13"/>
  <c r="T107" i="11"/>
  <c r="U107" i="11"/>
  <c r="V107" i="11"/>
  <c r="O39" i="13"/>
  <c r="P38" i="13"/>
  <c r="Q38" i="13" s="1"/>
  <c r="T313" i="13"/>
  <c r="U313" i="13"/>
  <c r="V313" i="13"/>
  <c r="Q21" i="10"/>
  <c r="T180" i="13"/>
  <c r="V180" i="13"/>
  <c r="U180" i="13"/>
  <c r="T176" i="13"/>
  <c r="U176" i="13"/>
  <c r="V176" i="13"/>
  <c r="Q34" i="10"/>
  <c r="O358" i="11"/>
  <c r="P357" i="11"/>
  <c r="Q357" i="11" s="1"/>
  <c r="P361" i="10"/>
  <c r="Q361" i="10" s="1"/>
  <c r="O362" i="10"/>
  <c r="Q24" i="11"/>
  <c r="P377" i="13"/>
  <c r="Q377" i="13"/>
  <c r="Q238" i="13"/>
  <c r="T312" i="14"/>
  <c r="U312" i="14"/>
  <c r="V312" i="14"/>
  <c r="P46" i="10"/>
  <c r="O47" i="10"/>
  <c r="Q46" i="10"/>
  <c r="T59" i="10"/>
  <c r="U59" i="10"/>
  <c r="V59" i="10"/>
  <c r="T115" i="12"/>
  <c r="U115" i="12"/>
  <c r="V115" i="12"/>
  <c r="V12" i="10"/>
  <c r="T12" i="10"/>
  <c r="U12" i="10"/>
  <c r="T16" i="11"/>
  <c r="U16" i="11"/>
  <c r="V16" i="11"/>
  <c r="R324" i="13"/>
  <c r="S324" i="13" s="1"/>
  <c r="T391" i="11"/>
  <c r="U391" i="11"/>
  <c r="V391" i="11"/>
  <c r="P80" i="14"/>
  <c r="Q80" i="14" s="1"/>
  <c r="O81" i="14"/>
  <c r="P86" i="10"/>
  <c r="O87" i="10"/>
  <c r="T324" i="12"/>
  <c r="U324" i="12"/>
  <c r="V324" i="12"/>
  <c r="T380" i="11"/>
  <c r="U380" i="11"/>
  <c r="V380" i="11"/>
  <c r="S67" i="11"/>
  <c r="R67" i="11"/>
  <c r="P129" i="13"/>
  <c r="O130" i="13"/>
  <c r="Q129" i="13"/>
  <c r="R143" i="12"/>
  <c r="S143" i="12"/>
  <c r="S69" i="10"/>
  <c r="R69" i="10"/>
  <c r="R346" i="12"/>
  <c r="S346" i="12" s="1"/>
  <c r="R66" i="12"/>
  <c r="S66" i="12"/>
  <c r="R337" i="11"/>
  <c r="S337" i="11"/>
  <c r="R313" i="13"/>
  <c r="S313" i="13"/>
  <c r="R180" i="13"/>
  <c r="S180" i="13"/>
  <c r="T225" i="13"/>
  <c r="U225" i="13"/>
  <c r="V225" i="13"/>
  <c r="S312" i="14"/>
  <c r="R312" i="14"/>
  <c r="R59" i="10"/>
  <c r="S59" i="10"/>
  <c r="R12" i="10"/>
  <c r="S12" i="10"/>
  <c r="T152" i="13"/>
  <c r="U152" i="13"/>
  <c r="V152" i="13"/>
  <c r="U96" i="12"/>
  <c r="V96" i="12"/>
  <c r="T96" i="12"/>
  <c r="T396" i="13"/>
  <c r="U396" i="13"/>
  <c r="V396" i="13"/>
  <c r="R211" i="11"/>
  <c r="S211" i="11"/>
  <c r="S175" i="13"/>
  <c r="R175" i="13"/>
  <c r="Q320" i="14"/>
  <c r="R102" i="11"/>
  <c r="S102" i="11" s="1"/>
  <c r="T35" i="12"/>
  <c r="U35" i="12"/>
  <c r="V35" i="12"/>
  <c r="R319" i="14"/>
  <c r="S319" i="14" s="1"/>
  <c r="P143" i="11"/>
  <c r="Q143" i="11" s="1"/>
  <c r="O144" i="11"/>
  <c r="R316" i="12"/>
  <c r="S316" i="12"/>
  <c r="P88" i="14"/>
  <c r="O89" i="14"/>
  <c r="Q88" i="14"/>
  <c r="R327" i="10"/>
  <c r="S327" i="10"/>
  <c r="R324" i="12"/>
  <c r="S324" i="12"/>
  <c r="Q138" i="13"/>
  <c r="R73" i="14"/>
  <c r="S73" i="14"/>
  <c r="U104" i="12"/>
  <c r="V104" i="12"/>
  <c r="T104" i="12"/>
  <c r="T332" i="12"/>
  <c r="U332" i="12"/>
  <c r="V332" i="12"/>
  <c r="P353" i="13"/>
  <c r="O354" i="13"/>
  <c r="Q353" i="13"/>
  <c r="T37" i="13"/>
  <c r="U37" i="13"/>
  <c r="V37" i="13"/>
  <c r="P22" i="10"/>
  <c r="O23" i="10"/>
  <c r="Q22" i="10"/>
  <c r="O36" i="10"/>
  <c r="P35" i="10"/>
  <c r="Q35" i="10"/>
  <c r="Q64" i="14"/>
  <c r="O382" i="11"/>
  <c r="P381" i="11"/>
  <c r="Q381" i="11"/>
  <c r="O21" i="12"/>
  <c r="P20" i="12"/>
  <c r="Q20" i="12"/>
  <c r="Q12" i="12"/>
  <c r="T356" i="11"/>
  <c r="U356" i="11"/>
  <c r="V356" i="11"/>
  <c r="R410" i="13"/>
  <c r="S410" i="13"/>
  <c r="Q57" i="12"/>
  <c r="P25" i="11"/>
  <c r="Q25" i="11" s="1"/>
  <c r="O26" i="11"/>
  <c r="T363" i="12"/>
  <c r="U363" i="12"/>
  <c r="V363" i="12"/>
  <c r="U376" i="13"/>
  <c r="V376" i="13"/>
  <c r="T376" i="13"/>
  <c r="P239" i="13"/>
  <c r="Q239" i="13"/>
  <c r="O240" i="13"/>
  <c r="Q342" i="13"/>
  <c r="U45" i="10"/>
  <c r="V45" i="10"/>
  <c r="T45" i="10"/>
  <c r="Q396" i="11"/>
  <c r="P144" i="12"/>
  <c r="O145" i="12"/>
  <c r="Q144" i="12"/>
  <c r="Q109" i="10"/>
  <c r="V36" i="11"/>
  <c r="T36" i="11"/>
  <c r="U36" i="11"/>
  <c r="R16" i="11"/>
  <c r="S16" i="11"/>
  <c r="T324" i="13"/>
  <c r="U324" i="13"/>
  <c r="V324" i="13"/>
  <c r="Q51" i="11"/>
  <c r="V192" i="11"/>
  <c r="T192" i="11"/>
  <c r="U192" i="11"/>
  <c r="T79" i="14"/>
  <c r="U79" i="14"/>
  <c r="V79" i="14"/>
  <c r="T85" i="10"/>
  <c r="U85" i="10"/>
  <c r="V85" i="10"/>
  <c r="T159" i="11" l="1"/>
  <c r="U159" i="11"/>
  <c r="V159" i="11"/>
  <c r="Q159" i="11"/>
  <c r="R46" i="10"/>
  <c r="S46" i="10"/>
  <c r="R36" i="12"/>
  <c r="S36" i="12"/>
  <c r="R60" i="10"/>
  <c r="S60" i="10"/>
  <c r="R364" i="12"/>
  <c r="S364" i="12"/>
  <c r="S13" i="12"/>
  <c r="R13" i="12"/>
  <c r="T115" i="14"/>
  <c r="U115" i="14"/>
  <c r="V115" i="14"/>
  <c r="Q115" i="14"/>
  <c r="R343" i="13"/>
  <c r="S343" i="13"/>
  <c r="P37" i="12"/>
  <c r="O38" i="12"/>
  <c r="Q37" i="12"/>
  <c r="T116" i="12"/>
  <c r="U116" i="12"/>
  <c r="V116" i="12"/>
  <c r="Q116" i="12"/>
  <c r="R135" i="11"/>
  <c r="S135" i="11"/>
  <c r="R59" i="14"/>
  <c r="S59" i="14"/>
  <c r="P98" i="12"/>
  <c r="O99" i="12"/>
  <c r="P365" i="12"/>
  <c r="Q365" i="12" s="1"/>
  <c r="O366" i="12"/>
  <c r="R218" i="13"/>
  <c r="S218" i="13"/>
  <c r="T17" i="11"/>
  <c r="U17" i="11"/>
  <c r="V17" i="11"/>
  <c r="Q17" i="11"/>
  <c r="R71" i="13"/>
  <c r="S71" i="13"/>
  <c r="V65" i="14"/>
  <c r="T65" i="14"/>
  <c r="U65" i="14"/>
  <c r="Q65" i="14"/>
  <c r="R38" i="13"/>
  <c r="S38" i="13"/>
  <c r="P106" i="12"/>
  <c r="O107" i="12"/>
  <c r="Q106" i="12"/>
  <c r="T193" i="11"/>
  <c r="U193" i="11"/>
  <c r="V193" i="11"/>
  <c r="Q193" i="11"/>
  <c r="R37" i="11"/>
  <c r="S37" i="11" s="1"/>
  <c r="R97" i="12"/>
  <c r="S97" i="12"/>
  <c r="R161" i="13"/>
  <c r="S161" i="13"/>
  <c r="R372" i="13"/>
  <c r="S372" i="13" s="1"/>
  <c r="R52" i="11"/>
  <c r="S52" i="11"/>
  <c r="R49" i="12"/>
  <c r="S49" i="12"/>
  <c r="R330" i="13"/>
  <c r="S330" i="13" s="1"/>
  <c r="P344" i="13"/>
  <c r="Q344" i="13"/>
  <c r="P240" i="13"/>
  <c r="O241" i="13"/>
  <c r="Q240" i="13"/>
  <c r="T86" i="10"/>
  <c r="U86" i="10"/>
  <c r="V86" i="10"/>
  <c r="Q86" i="10"/>
  <c r="P362" i="10"/>
  <c r="Q362" i="10" s="1"/>
  <c r="O363" i="10"/>
  <c r="T13" i="10"/>
  <c r="U13" i="10"/>
  <c r="V13" i="10"/>
  <c r="Q13" i="10"/>
  <c r="R313" i="14"/>
  <c r="S313" i="14"/>
  <c r="R22" i="13"/>
  <c r="S22" i="13"/>
  <c r="R105" i="12"/>
  <c r="S105" i="12"/>
  <c r="P314" i="14"/>
  <c r="O315" i="14"/>
  <c r="Q314" i="14"/>
  <c r="R141" i="14"/>
  <c r="S141" i="14" s="1"/>
  <c r="R25" i="11"/>
  <c r="S25" i="11"/>
  <c r="R143" i="11"/>
  <c r="S143" i="11"/>
  <c r="R80" i="14"/>
  <c r="S80" i="14"/>
  <c r="R361" i="10"/>
  <c r="S361" i="10"/>
  <c r="P339" i="11"/>
  <c r="Q339" i="11"/>
  <c r="O340" i="11"/>
  <c r="R108" i="11"/>
  <c r="S108" i="11"/>
  <c r="T339" i="12"/>
  <c r="U339" i="12"/>
  <c r="V339" i="12"/>
  <c r="Q339" i="12"/>
  <c r="T204" i="13"/>
  <c r="U204" i="13"/>
  <c r="V204" i="13"/>
  <c r="Q204" i="13"/>
  <c r="P214" i="11"/>
  <c r="O215" i="11"/>
  <c r="Q214" i="11"/>
  <c r="R14" i="13"/>
  <c r="S14" i="13"/>
  <c r="P321" i="10"/>
  <c r="Q321" i="10"/>
  <c r="T68" i="11"/>
  <c r="U68" i="11"/>
  <c r="V68" i="11"/>
  <c r="Q68" i="11"/>
  <c r="R321" i="14"/>
  <c r="S321" i="14"/>
  <c r="T139" i="13"/>
  <c r="U139" i="13"/>
  <c r="V139" i="13"/>
  <c r="Q139" i="13"/>
  <c r="R396" i="11"/>
  <c r="S396" i="11"/>
  <c r="R57" i="12"/>
  <c r="S57" i="12"/>
  <c r="R20" i="12"/>
  <c r="S20" i="12"/>
  <c r="R357" i="11"/>
  <c r="S357" i="11"/>
  <c r="S338" i="11"/>
  <c r="R338" i="11"/>
  <c r="R213" i="11"/>
  <c r="S213" i="11"/>
  <c r="S68" i="12"/>
  <c r="R68" i="12"/>
  <c r="R239" i="13"/>
  <c r="S239" i="13"/>
  <c r="R353" i="13"/>
  <c r="S353" i="13"/>
  <c r="P144" i="11"/>
  <c r="O145" i="11"/>
  <c r="R129" i="13"/>
  <c r="S129" i="13"/>
  <c r="R34" i="10"/>
  <c r="S34" i="10"/>
  <c r="P219" i="13"/>
  <c r="Q219" i="13"/>
  <c r="O220" i="13"/>
  <c r="P323" i="11"/>
  <c r="O324" i="11"/>
  <c r="Q323" i="11"/>
  <c r="R314" i="13"/>
  <c r="S314" i="13" s="1"/>
  <c r="P398" i="13"/>
  <c r="O399" i="13"/>
  <c r="Q398" i="13"/>
  <c r="T35" i="14"/>
  <c r="V35" i="14"/>
  <c r="U35" i="14"/>
  <c r="R70" i="10"/>
  <c r="S70" i="10"/>
  <c r="T348" i="12"/>
  <c r="U348" i="12"/>
  <c r="V348" i="12"/>
  <c r="T350" i="14"/>
  <c r="U350" i="14"/>
  <c r="V350" i="14"/>
  <c r="T330" i="11"/>
  <c r="U330" i="11"/>
  <c r="V330" i="11"/>
  <c r="T147" i="14"/>
  <c r="U147" i="14"/>
  <c r="V147" i="14"/>
  <c r="R144" i="12"/>
  <c r="S144" i="12"/>
  <c r="R342" i="13"/>
  <c r="S342" i="13"/>
  <c r="P26" i="11"/>
  <c r="O27" i="11"/>
  <c r="Q26" i="11"/>
  <c r="R381" i="11"/>
  <c r="S381" i="11"/>
  <c r="T35" i="10"/>
  <c r="U35" i="10"/>
  <c r="V35" i="10"/>
  <c r="T22" i="10"/>
  <c r="U22" i="10"/>
  <c r="V22" i="10"/>
  <c r="P354" i="13"/>
  <c r="O355" i="13"/>
  <c r="Q354" i="13"/>
  <c r="T88" i="14"/>
  <c r="U88" i="14"/>
  <c r="V88" i="14"/>
  <c r="P130" i="13"/>
  <c r="Q130" i="13"/>
  <c r="O131" i="13"/>
  <c r="R333" i="12"/>
  <c r="S333" i="12"/>
  <c r="R392" i="11"/>
  <c r="S392" i="11"/>
  <c r="V55" i="13"/>
  <c r="T55" i="13"/>
  <c r="U55" i="13"/>
  <c r="P153" i="11"/>
  <c r="Q153" i="11"/>
  <c r="T322" i="11"/>
  <c r="U322" i="11"/>
  <c r="V322" i="11"/>
  <c r="U58" i="12"/>
  <c r="V58" i="12"/>
  <c r="T58" i="12"/>
  <c r="P315" i="13"/>
  <c r="Q315" i="13"/>
  <c r="O316" i="13"/>
  <c r="P109" i="11"/>
  <c r="O110" i="11"/>
  <c r="Q109" i="11"/>
  <c r="P136" i="11"/>
  <c r="O137" i="11"/>
  <c r="Q136" i="11"/>
  <c r="T80" i="12"/>
  <c r="U80" i="12"/>
  <c r="V80" i="12"/>
  <c r="P72" i="13"/>
  <c r="Q72" i="13"/>
  <c r="O73" i="13"/>
  <c r="V397" i="13"/>
  <c r="T397" i="13"/>
  <c r="U397" i="13"/>
  <c r="P154" i="13"/>
  <c r="Q154" i="13"/>
  <c r="O155" i="13"/>
  <c r="V90" i="11"/>
  <c r="T90" i="11"/>
  <c r="U90" i="11"/>
  <c r="P227" i="13"/>
  <c r="Q227" i="13"/>
  <c r="O406" i="11"/>
  <c r="P405" i="11"/>
  <c r="Q405" i="11"/>
  <c r="P71" i="10"/>
  <c r="O72" i="10"/>
  <c r="Q63" i="7"/>
  <c r="P116" i="13"/>
  <c r="O117" i="13"/>
  <c r="P122" i="10"/>
  <c r="Q122" i="10" s="1"/>
  <c r="O123" i="10"/>
  <c r="T84" i="13"/>
  <c r="U84" i="13"/>
  <c r="V84" i="13"/>
  <c r="T199" i="11"/>
  <c r="U199" i="11"/>
  <c r="V199" i="11"/>
  <c r="T397" i="11"/>
  <c r="U397" i="11"/>
  <c r="V397" i="11"/>
  <c r="AB26" i="7"/>
  <c r="P47" i="10"/>
  <c r="Q47" i="10"/>
  <c r="O48" i="10"/>
  <c r="P358" i="11"/>
  <c r="O359" i="11"/>
  <c r="Q358" i="11"/>
  <c r="P56" i="13"/>
  <c r="Q56" i="13" s="1"/>
  <c r="O57" i="13"/>
  <c r="P59" i="12"/>
  <c r="Q59" i="12" s="1"/>
  <c r="O60" i="12"/>
  <c r="U181" i="13"/>
  <c r="T181" i="13"/>
  <c r="V181" i="13"/>
  <c r="P81" i="12"/>
  <c r="Q81" i="12" s="1"/>
  <c r="O82" i="12"/>
  <c r="P91" i="11"/>
  <c r="O92" i="11"/>
  <c r="Q91" i="11"/>
  <c r="R404" i="11"/>
  <c r="S404" i="11" s="1"/>
  <c r="T102" i="10"/>
  <c r="U102" i="10"/>
  <c r="V102" i="10"/>
  <c r="T94" i="10"/>
  <c r="U94" i="10"/>
  <c r="V94" i="10"/>
  <c r="T178" i="11"/>
  <c r="U178" i="11"/>
  <c r="V178" i="11"/>
  <c r="R115" i="13"/>
  <c r="S115" i="13"/>
  <c r="V421" i="13"/>
  <c r="T421" i="13"/>
  <c r="U421" i="13"/>
  <c r="AC26" i="7"/>
  <c r="AA26" i="7"/>
  <c r="P145" i="12"/>
  <c r="O146" i="12"/>
  <c r="Q145" i="12"/>
  <c r="T381" i="11"/>
  <c r="U381" i="11"/>
  <c r="V381" i="11"/>
  <c r="P36" i="10"/>
  <c r="Q36" i="10" s="1"/>
  <c r="O37" i="10"/>
  <c r="T353" i="13"/>
  <c r="U353" i="13"/>
  <c r="V353" i="13"/>
  <c r="T143" i="11"/>
  <c r="U143" i="11"/>
  <c r="V143" i="11"/>
  <c r="U129" i="13"/>
  <c r="V129" i="13"/>
  <c r="T129" i="13"/>
  <c r="S21" i="10"/>
  <c r="R21" i="10"/>
  <c r="T38" i="13"/>
  <c r="U38" i="13"/>
  <c r="V38" i="13"/>
  <c r="T333" i="12"/>
  <c r="U333" i="12"/>
  <c r="V333" i="12"/>
  <c r="U49" i="12"/>
  <c r="V49" i="12"/>
  <c r="T49" i="12"/>
  <c r="T392" i="11"/>
  <c r="U392" i="11"/>
  <c r="V392" i="11"/>
  <c r="T218" i="13"/>
  <c r="U218" i="13"/>
  <c r="V218" i="13"/>
  <c r="V152" i="11"/>
  <c r="T152" i="11"/>
  <c r="U152" i="11"/>
  <c r="P18" i="11"/>
  <c r="Q18" i="11"/>
  <c r="P14" i="10"/>
  <c r="Q14" i="10"/>
  <c r="O15" i="10"/>
  <c r="P61" i="10"/>
  <c r="O62" i="10"/>
  <c r="Q61" i="10"/>
  <c r="T314" i="13"/>
  <c r="U314" i="13"/>
  <c r="V314" i="13"/>
  <c r="P117" i="12"/>
  <c r="Q117" i="12"/>
  <c r="U153" i="13"/>
  <c r="V153" i="13"/>
  <c r="T153" i="13"/>
  <c r="R226" i="13"/>
  <c r="S226" i="13"/>
  <c r="T404" i="11"/>
  <c r="U404" i="11"/>
  <c r="V404" i="11"/>
  <c r="T70" i="10"/>
  <c r="U70" i="10"/>
  <c r="V70" i="10"/>
  <c r="V13" i="12"/>
  <c r="T13" i="12"/>
  <c r="U13" i="12"/>
  <c r="P205" i="13"/>
  <c r="Q205" i="13"/>
  <c r="O206" i="13"/>
  <c r="T115" i="13"/>
  <c r="U115" i="13"/>
  <c r="V115" i="13"/>
  <c r="T121" i="10"/>
  <c r="U121" i="10"/>
  <c r="V121" i="10"/>
  <c r="T22" i="13"/>
  <c r="U22" i="13"/>
  <c r="V22" i="13"/>
  <c r="T14" i="13"/>
  <c r="U14" i="13"/>
  <c r="V14" i="13"/>
  <c r="P69" i="12"/>
  <c r="Q69" i="12" s="1"/>
  <c r="O70" i="12"/>
  <c r="P69" i="11"/>
  <c r="O70" i="11"/>
  <c r="P160" i="11"/>
  <c r="Q160" i="11"/>
  <c r="O161" i="11"/>
  <c r="P398" i="11"/>
  <c r="Q398" i="11"/>
  <c r="P81" i="14"/>
  <c r="Q81" i="14"/>
  <c r="S51" i="11"/>
  <c r="R51" i="11"/>
  <c r="S35" i="10"/>
  <c r="R35" i="10"/>
  <c r="P23" i="10"/>
  <c r="O24" i="10"/>
  <c r="P89" i="14"/>
  <c r="Q89" i="14" s="1"/>
  <c r="O90" i="14"/>
  <c r="O51" i="12"/>
  <c r="P50" i="12"/>
  <c r="Q50" i="12"/>
  <c r="R152" i="11"/>
  <c r="S152" i="11"/>
  <c r="T19" i="14"/>
  <c r="U19" i="14"/>
  <c r="V19" i="14"/>
  <c r="R153" i="13"/>
  <c r="S153" i="13"/>
  <c r="R121" i="10"/>
  <c r="S121" i="10"/>
  <c r="P85" i="13"/>
  <c r="Q85" i="13"/>
  <c r="O86" i="13"/>
  <c r="P200" i="11"/>
  <c r="O201" i="11"/>
  <c r="Q200" i="11"/>
  <c r="R397" i="11"/>
  <c r="S397" i="11"/>
  <c r="T144" i="12"/>
  <c r="U144" i="12"/>
  <c r="V144" i="12"/>
  <c r="T25" i="11"/>
  <c r="U25" i="11"/>
  <c r="V25" i="11"/>
  <c r="R12" i="12"/>
  <c r="S12" i="12"/>
  <c r="P382" i="11"/>
  <c r="O383" i="11"/>
  <c r="Q382" i="11"/>
  <c r="S320" i="14"/>
  <c r="R320" i="14"/>
  <c r="P87" i="10"/>
  <c r="Q87" i="10"/>
  <c r="R24" i="11"/>
  <c r="S24" i="11"/>
  <c r="P39" i="13"/>
  <c r="O40" i="13"/>
  <c r="Q39" i="13"/>
  <c r="P140" i="13"/>
  <c r="Q140" i="13" s="1"/>
  <c r="O141" i="13"/>
  <c r="T36" i="12"/>
  <c r="U36" i="12"/>
  <c r="V36" i="12"/>
  <c r="P194" i="11"/>
  <c r="Q194" i="11"/>
  <c r="V60" i="10"/>
  <c r="T60" i="10"/>
  <c r="U60" i="10"/>
  <c r="T108" i="11"/>
  <c r="U108" i="11"/>
  <c r="V108" i="11"/>
  <c r="T135" i="11"/>
  <c r="U135" i="11"/>
  <c r="V135" i="11"/>
  <c r="V71" i="13"/>
  <c r="T71" i="13"/>
  <c r="U71" i="13"/>
  <c r="P66" i="14"/>
  <c r="Q66" i="14" s="1"/>
  <c r="O67" i="14"/>
  <c r="T226" i="13"/>
  <c r="U226" i="13"/>
  <c r="V226" i="13"/>
  <c r="P340" i="12"/>
  <c r="Q340" i="12"/>
  <c r="P331" i="13"/>
  <c r="Q331" i="13" s="1"/>
  <c r="O332" i="13"/>
  <c r="P14" i="12"/>
  <c r="O15" i="12"/>
  <c r="P23" i="13"/>
  <c r="O24" i="13"/>
  <c r="Q23" i="13"/>
  <c r="P15" i="13"/>
  <c r="Q15" i="13"/>
  <c r="U68" i="12"/>
  <c r="V68" i="12"/>
  <c r="T68" i="12"/>
  <c r="P116" i="14"/>
  <c r="O117" i="14"/>
  <c r="P53" i="11"/>
  <c r="O54" i="11"/>
  <c r="Q53" i="11"/>
  <c r="R142" i="11"/>
  <c r="S142" i="11"/>
  <c r="R238" i="13"/>
  <c r="S238" i="13"/>
  <c r="U105" i="12"/>
  <c r="V105" i="12"/>
  <c r="T105" i="12"/>
  <c r="R96" i="14"/>
  <c r="S96" i="14"/>
  <c r="T59" i="14"/>
  <c r="U59" i="14"/>
  <c r="V59" i="14"/>
  <c r="T330" i="13"/>
  <c r="U330" i="13"/>
  <c r="V330" i="13"/>
  <c r="T20" i="12"/>
  <c r="U20" i="12"/>
  <c r="V20" i="12"/>
  <c r="P38" i="11"/>
  <c r="Q38" i="11"/>
  <c r="O39" i="11"/>
  <c r="T364" i="12"/>
  <c r="U364" i="12"/>
  <c r="V364" i="12"/>
  <c r="T338" i="11"/>
  <c r="U338" i="11"/>
  <c r="V338" i="11"/>
  <c r="U97" i="12"/>
  <c r="V97" i="12"/>
  <c r="T97" i="12"/>
  <c r="P162" i="13"/>
  <c r="Q162" i="13"/>
  <c r="O163" i="13"/>
  <c r="R347" i="12"/>
  <c r="S347" i="12"/>
  <c r="T372" i="13"/>
  <c r="U372" i="13"/>
  <c r="V372" i="13"/>
  <c r="R110" i="10"/>
  <c r="S110" i="10"/>
  <c r="S133" i="10"/>
  <c r="R133" i="10"/>
  <c r="T343" i="13"/>
  <c r="U343" i="13"/>
  <c r="V343" i="13"/>
  <c r="T239" i="13"/>
  <c r="U239" i="13"/>
  <c r="V239" i="13"/>
  <c r="P21" i="12"/>
  <c r="Q21" i="12" s="1"/>
  <c r="O22" i="12"/>
  <c r="R138" i="13"/>
  <c r="S138" i="13"/>
  <c r="T46" i="10"/>
  <c r="U46" i="10"/>
  <c r="V46" i="10"/>
  <c r="R377" i="13"/>
  <c r="S377" i="13"/>
  <c r="Q181" i="13"/>
  <c r="Q19" i="14"/>
  <c r="P97" i="14"/>
  <c r="Q97" i="14" s="1"/>
  <c r="O98" i="14"/>
  <c r="S13" i="14"/>
  <c r="R13" i="14"/>
  <c r="U161" i="13"/>
  <c r="V161" i="13"/>
  <c r="T161" i="13"/>
  <c r="Q102" i="10"/>
  <c r="T129" i="12"/>
  <c r="U129" i="12"/>
  <c r="V129" i="12"/>
  <c r="P36" i="14"/>
  <c r="Q36" i="14" s="1"/>
  <c r="O37" i="14"/>
  <c r="P179" i="11"/>
  <c r="Q179" i="11"/>
  <c r="O180" i="11"/>
  <c r="P111" i="10"/>
  <c r="O112" i="10"/>
  <c r="P351" i="14"/>
  <c r="Q351" i="14" s="1"/>
  <c r="O352" i="14"/>
  <c r="R107" i="14"/>
  <c r="S107" i="14" s="1"/>
  <c r="Q147" i="14"/>
  <c r="T320" i="10"/>
  <c r="U320" i="10"/>
  <c r="V320" i="10"/>
  <c r="O135" i="10"/>
  <c r="P134" i="10"/>
  <c r="Q134" i="10" s="1"/>
  <c r="Q421" i="13"/>
  <c r="T321" i="14"/>
  <c r="U321" i="14"/>
  <c r="V321" i="14"/>
  <c r="L14" i="7"/>
  <c r="G14" i="7"/>
  <c r="H14" i="7"/>
  <c r="S64" i="14"/>
  <c r="R64" i="14"/>
  <c r="V361" i="10"/>
  <c r="T361" i="10"/>
  <c r="U361" i="10"/>
  <c r="S87" i="14"/>
  <c r="R87" i="14"/>
  <c r="T313" i="14"/>
  <c r="U313" i="14"/>
  <c r="V313" i="14"/>
  <c r="R129" i="12"/>
  <c r="S129" i="12" s="1"/>
  <c r="T141" i="14"/>
  <c r="U141" i="14"/>
  <c r="V141" i="14"/>
  <c r="T213" i="11"/>
  <c r="U213" i="11"/>
  <c r="V213" i="11"/>
  <c r="R320" i="10"/>
  <c r="S320" i="10"/>
  <c r="T52" i="11"/>
  <c r="U52" i="11"/>
  <c r="V52" i="11"/>
  <c r="P322" i="14"/>
  <c r="O323" i="14"/>
  <c r="Q322" i="14"/>
  <c r="AD63" i="7"/>
  <c r="S109" i="10"/>
  <c r="R109" i="10"/>
  <c r="R22" i="10"/>
  <c r="S22" i="10"/>
  <c r="R88" i="14"/>
  <c r="S88" i="14"/>
  <c r="T80" i="14"/>
  <c r="U80" i="14"/>
  <c r="V80" i="14"/>
  <c r="T377" i="13"/>
  <c r="U377" i="13"/>
  <c r="V377" i="13"/>
  <c r="T357" i="11"/>
  <c r="U357" i="11"/>
  <c r="V357" i="11"/>
  <c r="R352" i="13"/>
  <c r="S352" i="13"/>
  <c r="S55" i="13"/>
  <c r="R55" i="13"/>
  <c r="R322" i="11"/>
  <c r="S322" i="11"/>
  <c r="R58" i="12"/>
  <c r="S58" i="12"/>
  <c r="T37" i="11"/>
  <c r="U37" i="11"/>
  <c r="V37" i="11"/>
  <c r="P182" i="13"/>
  <c r="Q182" i="13" s="1"/>
  <c r="O183" i="13"/>
  <c r="P20" i="14"/>
  <c r="O21" i="14"/>
  <c r="Q20" i="14"/>
  <c r="T96" i="14"/>
  <c r="U96" i="14"/>
  <c r="V96" i="14"/>
  <c r="T13" i="14"/>
  <c r="U13" i="14"/>
  <c r="V13" i="14"/>
  <c r="S80" i="12"/>
  <c r="R80" i="12"/>
  <c r="R397" i="13"/>
  <c r="S397" i="13" s="1"/>
  <c r="R90" i="11"/>
  <c r="S90" i="11"/>
  <c r="P103" i="10"/>
  <c r="Q103" i="10" s="1"/>
  <c r="O104" i="10"/>
  <c r="Q35" i="14"/>
  <c r="R94" i="10"/>
  <c r="S94" i="10"/>
  <c r="Q178" i="11"/>
  <c r="R348" i="12"/>
  <c r="S348" i="12" s="1"/>
  <c r="T110" i="10"/>
  <c r="U110" i="10"/>
  <c r="V110" i="10"/>
  <c r="Q350" i="14"/>
  <c r="T107" i="14"/>
  <c r="U107" i="14"/>
  <c r="V107" i="14"/>
  <c r="R330" i="11"/>
  <c r="S330" i="11"/>
  <c r="R84" i="13"/>
  <c r="S84" i="13"/>
  <c r="R199" i="11"/>
  <c r="S199" i="11"/>
  <c r="P148" i="14"/>
  <c r="Q148" i="14"/>
  <c r="V133" i="10"/>
  <c r="T133" i="10"/>
  <c r="U133" i="10"/>
  <c r="P422" i="13"/>
  <c r="Q422" i="13"/>
  <c r="O423" i="13"/>
  <c r="R48" i="12"/>
  <c r="S48" i="12"/>
  <c r="R140" i="13" l="1"/>
  <c r="S140" i="13"/>
  <c r="R122" i="10"/>
  <c r="S122" i="10"/>
  <c r="R97" i="14"/>
  <c r="S97" i="14"/>
  <c r="R89" i="14"/>
  <c r="S89" i="14"/>
  <c r="R134" i="10"/>
  <c r="S134" i="10"/>
  <c r="R81" i="12"/>
  <c r="S81" i="12"/>
  <c r="R69" i="12"/>
  <c r="S69" i="12"/>
  <c r="S362" i="10"/>
  <c r="R362" i="10"/>
  <c r="R21" i="12"/>
  <c r="S21" i="12"/>
  <c r="S66" i="14"/>
  <c r="R66" i="14"/>
  <c r="R59" i="12"/>
  <c r="S59" i="12"/>
  <c r="R182" i="13"/>
  <c r="S182" i="13"/>
  <c r="R331" i="13"/>
  <c r="S331" i="13"/>
  <c r="R365" i="12"/>
  <c r="S365" i="12"/>
  <c r="R351" i="14"/>
  <c r="S351" i="14"/>
  <c r="R103" i="10"/>
  <c r="S103" i="10"/>
  <c r="R36" i="10"/>
  <c r="S36" i="10"/>
  <c r="S36" i="14"/>
  <c r="R36" i="14"/>
  <c r="S56" i="13"/>
  <c r="R56" i="13"/>
  <c r="P163" i="13"/>
  <c r="Q163" i="13" s="1"/>
  <c r="O164" i="13"/>
  <c r="P423" i="13"/>
  <c r="Q423" i="13" s="1"/>
  <c r="O424" i="13"/>
  <c r="R178" i="11"/>
  <c r="S178" i="11"/>
  <c r="R200" i="11"/>
  <c r="S200" i="11"/>
  <c r="R145" i="12"/>
  <c r="S145" i="12"/>
  <c r="U71" i="10"/>
  <c r="V71" i="10"/>
  <c r="T71" i="10"/>
  <c r="R315" i="13"/>
  <c r="S315" i="13"/>
  <c r="R130" i="13"/>
  <c r="S130" i="13"/>
  <c r="T339" i="11"/>
  <c r="U339" i="11"/>
  <c r="V339" i="11"/>
  <c r="S422" i="13"/>
  <c r="R422" i="13"/>
  <c r="O184" i="13"/>
  <c r="P183" i="13"/>
  <c r="Q183" i="13"/>
  <c r="P323" i="14"/>
  <c r="O324" i="14"/>
  <c r="T162" i="13"/>
  <c r="U162" i="13"/>
  <c r="V162" i="13"/>
  <c r="P54" i="11"/>
  <c r="O55" i="11"/>
  <c r="Q54" i="11"/>
  <c r="T340" i="12"/>
  <c r="U340" i="12"/>
  <c r="V340" i="12"/>
  <c r="V39" i="13"/>
  <c r="T39" i="13"/>
  <c r="U39" i="13"/>
  <c r="P201" i="11"/>
  <c r="O202" i="11"/>
  <c r="Q201" i="11"/>
  <c r="P51" i="12"/>
  <c r="Q51" i="12"/>
  <c r="V160" i="11"/>
  <c r="T160" i="11"/>
  <c r="U160" i="11"/>
  <c r="P70" i="12"/>
  <c r="Q70" i="12" s="1"/>
  <c r="O71" i="12"/>
  <c r="R205" i="13"/>
  <c r="S205" i="13"/>
  <c r="P62" i="10"/>
  <c r="O63" i="10"/>
  <c r="Q62" i="10"/>
  <c r="O147" i="12"/>
  <c r="P146" i="12"/>
  <c r="Q146" i="12" s="1"/>
  <c r="AD26" i="7"/>
  <c r="S91" i="11"/>
  <c r="R91" i="11"/>
  <c r="P359" i="11"/>
  <c r="O360" i="11"/>
  <c r="Q359" i="11"/>
  <c r="P406" i="11"/>
  <c r="O407" i="11"/>
  <c r="Q406" i="11"/>
  <c r="V227" i="13"/>
  <c r="T227" i="13"/>
  <c r="U227" i="13"/>
  <c r="U109" i="11"/>
  <c r="V109" i="11"/>
  <c r="T109" i="11"/>
  <c r="V315" i="13"/>
  <c r="T315" i="13"/>
  <c r="U315" i="13"/>
  <c r="T130" i="13"/>
  <c r="U130" i="13"/>
  <c r="V130" i="13"/>
  <c r="T26" i="11"/>
  <c r="U26" i="11"/>
  <c r="V26" i="11"/>
  <c r="T398" i="13"/>
  <c r="U398" i="13"/>
  <c r="V398" i="13"/>
  <c r="V219" i="13"/>
  <c r="T219" i="13"/>
  <c r="U219" i="13"/>
  <c r="R68" i="11"/>
  <c r="S68" i="11"/>
  <c r="R214" i="11"/>
  <c r="S214" i="11"/>
  <c r="P241" i="13"/>
  <c r="O242" i="13"/>
  <c r="Q241" i="13"/>
  <c r="T106" i="12"/>
  <c r="U106" i="12"/>
  <c r="V106" i="12"/>
  <c r="P38" i="12"/>
  <c r="Q38" i="12"/>
  <c r="O39" i="12"/>
  <c r="S50" i="12"/>
  <c r="R50" i="12"/>
  <c r="V117" i="12"/>
  <c r="U117" i="12"/>
  <c r="T117" i="12"/>
  <c r="S72" i="13"/>
  <c r="R72" i="13"/>
  <c r="P220" i="13"/>
  <c r="Q220" i="13"/>
  <c r="T98" i="12"/>
  <c r="U98" i="12"/>
  <c r="V98" i="12"/>
  <c r="R340" i="12"/>
  <c r="S340" i="12" s="1"/>
  <c r="R160" i="11"/>
  <c r="S160" i="11"/>
  <c r="R358" i="11"/>
  <c r="S358" i="11"/>
  <c r="T422" i="13"/>
  <c r="U422" i="13"/>
  <c r="V422" i="13"/>
  <c r="R148" i="14"/>
  <c r="S148" i="14"/>
  <c r="R35" i="14"/>
  <c r="S35" i="14"/>
  <c r="U322" i="14"/>
  <c r="V322" i="14"/>
  <c r="T322" i="14"/>
  <c r="P352" i="14"/>
  <c r="Q352" i="14"/>
  <c r="O353" i="14"/>
  <c r="P37" i="14"/>
  <c r="O38" i="14"/>
  <c r="Q37" i="14"/>
  <c r="O23" i="12"/>
  <c r="P22" i="12"/>
  <c r="Q22" i="12"/>
  <c r="U53" i="11"/>
  <c r="V53" i="11"/>
  <c r="T53" i="11"/>
  <c r="V200" i="11"/>
  <c r="T200" i="11"/>
  <c r="U200" i="11"/>
  <c r="T205" i="13"/>
  <c r="U205" i="13"/>
  <c r="V205" i="13"/>
  <c r="T61" i="10"/>
  <c r="U61" i="10"/>
  <c r="V61" i="10"/>
  <c r="T145" i="12"/>
  <c r="U145" i="12"/>
  <c r="V145" i="12"/>
  <c r="P92" i="11"/>
  <c r="Q92" i="11" s="1"/>
  <c r="O93" i="11"/>
  <c r="V358" i="11"/>
  <c r="T358" i="11"/>
  <c r="U358" i="11"/>
  <c r="P215" i="11"/>
  <c r="Q215" i="11" s="1"/>
  <c r="O216" i="11"/>
  <c r="P363" i="10"/>
  <c r="Q363" i="10"/>
  <c r="O364" i="10"/>
  <c r="T240" i="13"/>
  <c r="U240" i="13"/>
  <c r="V240" i="13"/>
  <c r="V37" i="12"/>
  <c r="T37" i="12"/>
  <c r="U37" i="12"/>
  <c r="U23" i="10"/>
  <c r="V23" i="10"/>
  <c r="T23" i="10"/>
  <c r="R405" i="11"/>
  <c r="S405" i="11"/>
  <c r="P316" i="13"/>
  <c r="O317" i="13"/>
  <c r="Q316" i="13"/>
  <c r="R322" i="14"/>
  <c r="S322" i="14" s="1"/>
  <c r="R421" i="13"/>
  <c r="S421" i="13"/>
  <c r="U179" i="11"/>
  <c r="V179" i="11"/>
  <c r="T179" i="11"/>
  <c r="T50" i="12"/>
  <c r="U50" i="12"/>
  <c r="V50" i="12"/>
  <c r="T154" i="13"/>
  <c r="U154" i="13"/>
  <c r="V154" i="13"/>
  <c r="V144" i="11"/>
  <c r="T144" i="11"/>
  <c r="U144" i="11"/>
  <c r="R240" i="13"/>
  <c r="S240" i="13"/>
  <c r="U148" i="14"/>
  <c r="V148" i="14"/>
  <c r="T148" i="14"/>
  <c r="V182" i="13"/>
  <c r="T182" i="13"/>
  <c r="U182" i="13"/>
  <c r="U134" i="10"/>
  <c r="V134" i="10"/>
  <c r="T134" i="10"/>
  <c r="R147" i="14"/>
  <c r="S147" i="14"/>
  <c r="V351" i="14"/>
  <c r="T351" i="14"/>
  <c r="U351" i="14"/>
  <c r="V36" i="14"/>
  <c r="T36" i="14"/>
  <c r="U36" i="14"/>
  <c r="P98" i="14"/>
  <c r="Q98" i="14"/>
  <c r="O99" i="14"/>
  <c r="V21" i="12"/>
  <c r="T21" i="12"/>
  <c r="U21" i="12"/>
  <c r="P39" i="11"/>
  <c r="O40" i="11"/>
  <c r="R23" i="13"/>
  <c r="S23" i="13"/>
  <c r="P67" i="14"/>
  <c r="O68" i="14"/>
  <c r="R382" i="11"/>
  <c r="S382" i="11"/>
  <c r="P86" i="13"/>
  <c r="O87" i="13"/>
  <c r="Q86" i="13"/>
  <c r="P90" i="14"/>
  <c r="Q90" i="14"/>
  <c r="R398" i="11"/>
  <c r="S398" i="11"/>
  <c r="V69" i="12"/>
  <c r="U69" i="12"/>
  <c r="T69" i="12"/>
  <c r="P15" i="10"/>
  <c r="Q15" i="10"/>
  <c r="P37" i="10"/>
  <c r="O38" i="10"/>
  <c r="Q37" i="10"/>
  <c r="T91" i="11"/>
  <c r="U91" i="11"/>
  <c r="V91" i="11"/>
  <c r="P60" i="12"/>
  <c r="Q60" i="12"/>
  <c r="P48" i="10"/>
  <c r="O49" i="10"/>
  <c r="Q48" i="10"/>
  <c r="P123" i="10"/>
  <c r="Q123" i="10"/>
  <c r="R139" i="13"/>
  <c r="S139" i="13"/>
  <c r="T214" i="11"/>
  <c r="U214" i="11"/>
  <c r="V214" i="11"/>
  <c r="T362" i="10"/>
  <c r="U362" i="10"/>
  <c r="V362" i="10"/>
  <c r="R344" i="13"/>
  <c r="S344" i="13" s="1"/>
  <c r="S193" i="11"/>
  <c r="R193" i="11"/>
  <c r="P366" i="12"/>
  <c r="Q366" i="12"/>
  <c r="R159" i="11"/>
  <c r="S159" i="11"/>
  <c r="R179" i="11"/>
  <c r="S179" i="11"/>
  <c r="V15" i="13"/>
  <c r="T15" i="13"/>
  <c r="U15" i="13"/>
  <c r="R39" i="13"/>
  <c r="S39" i="13" s="1"/>
  <c r="U69" i="11"/>
  <c r="V69" i="11"/>
  <c r="T69" i="11"/>
  <c r="P72" i="10"/>
  <c r="O73" i="10"/>
  <c r="Q72" i="10"/>
  <c r="P131" i="13"/>
  <c r="O132" i="13"/>
  <c r="Q131" i="13"/>
  <c r="S398" i="13"/>
  <c r="R398" i="13"/>
  <c r="R339" i="11"/>
  <c r="S339" i="11"/>
  <c r="R53" i="11"/>
  <c r="S53" i="11"/>
  <c r="T405" i="11"/>
  <c r="U405" i="11"/>
  <c r="V405" i="11"/>
  <c r="R219" i="13"/>
  <c r="S219" i="13"/>
  <c r="P107" i="12"/>
  <c r="Q107" i="12" s="1"/>
  <c r="O108" i="12"/>
  <c r="R20" i="14"/>
  <c r="S20" i="14"/>
  <c r="O136" i="10"/>
  <c r="P135" i="10"/>
  <c r="Q135" i="10"/>
  <c r="V97" i="14"/>
  <c r="T97" i="14"/>
  <c r="U97" i="14"/>
  <c r="R38" i="11"/>
  <c r="S38" i="11"/>
  <c r="P24" i="13"/>
  <c r="O25" i="13"/>
  <c r="Q24" i="13"/>
  <c r="P332" i="13"/>
  <c r="O333" i="13"/>
  <c r="Q332" i="13"/>
  <c r="U66" i="14"/>
  <c r="V66" i="14"/>
  <c r="T66" i="14"/>
  <c r="P383" i="11"/>
  <c r="Q383" i="11"/>
  <c r="O384" i="11"/>
  <c r="R85" i="13"/>
  <c r="S85" i="13"/>
  <c r="V89" i="14"/>
  <c r="T89" i="14"/>
  <c r="U89" i="14"/>
  <c r="R81" i="14"/>
  <c r="S81" i="14"/>
  <c r="V398" i="11"/>
  <c r="U398" i="11"/>
  <c r="T398" i="11"/>
  <c r="R14" i="10"/>
  <c r="S14" i="10"/>
  <c r="V36" i="10"/>
  <c r="T36" i="10"/>
  <c r="U36" i="10"/>
  <c r="O83" i="12"/>
  <c r="P82" i="12"/>
  <c r="Q82" i="12" s="1"/>
  <c r="T59" i="12"/>
  <c r="U59" i="12"/>
  <c r="V59" i="12"/>
  <c r="R47" i="10"/>
  <c r="S47" i="10"/>
  <c r="T122" i="10"/>
  <c r="V122" i="10"/>
  <c r="U122" i="10"/>
  <c r="R136" i="11"/>
  <c r="S136" i="11"/>
  <c r="R354" i="13"/>
  <c r="S354" i="13"/>
  <c r="R323" i="11"/>
  <c r="S323" i="11"/>
  <c r="S204" i="13"/>
  <c r="R204" i="13"/>
  <c r="R314" i="14"/>
  <c r="S314" i="14"/>
  <c r="R86" i="10"/>
  <c r="S86" i="10"/>
  <c r="T344" i="13"/>
  <c r="U344" i="13"/>
  <c r="V344" i="13"/>
  <c r="R17" i="11"/>
  <c r="S17" i="11"/>
  <c r="T365" i="12"/>
  <c r="U365" i="12"/>
  <c r="V365" i="12"/>
  <c r="R116" i="12"/>
  <c r="S116" i="12"/>
  <c r="R102" i="10"/>
  <c r="S102" i="10" s="1"/>
  <c r="U116" i="14"/>
  <c r="V116" i="14"/>
  <c r="T116" i="14"/>
  <c r="U87" i="10"/>
  <c r="V87" i="10"/>
  <c r="T87" i="10"/>
  <c r="P161" i="11"/>
  <c r="O162" i="11"/>
  <c r="Q161" i="11"/>
  <c r="O118" i="13"/>
  <c r="P117" i="13"/>
  <c r="Q117" i="13" s="1"/>
  <c r="R109" i="11"/>
  <c r="S109" i="11"/>
  <c r="R26" i="11"/>
  <c r="S26" i="11" s="1"/>
  <c r="O63" i="7"/>
  <c r="R106" i="12"/>
  <c r="S106" i="12"/>
  <c r="U111" i="10"/>
  <c r="V111" i="10"/>
  <c r="T111" i="10"/>
  <c r="T14" i="12"/>
  <c r="U14" i="12"/>
  <c r="V14" i="12"/>
  <c r="P40" i="13"/>
  <c r="Q40" i="13"/>
  <c r="O41" i="13"/>
  <c r="P206" i="13"/>
  <c r="Q206" i="13"/>
  <c r="O207" i="13"/>
  <c r="T116" i="13"/>
  <c r="U116" i="13"/>
  <c r="V116" i="13"/>
  <c r="R227" i="13"/>
  <c r="S227" i="13" s="1"/>
  <c r="P110" i="11"/>
  <c r="Q110" i="11"/>
  <c r="O111" i="11"/>
  <c r="P399" i="13"/>
  <c r="O400" i="13"/>
  <c r="Q399" i="13"/>
  <c r="R350" i="14"/>
  <c r="S350" i="14"/>
  <c r="P21" i="14"/>
  <c r="Q21" i="14"/>
  <c r="O22" i="14"/>
  <c r="R19" i="14"/>
  <c r="S19" i="14"/>
  <c r="T38" i="11"/>
  <c r="U38" i="11"/>
  <c r="V38" i="11"/>
  <c r="Q116" i="14"/>
  <c r="V23" i="13"/>
  <c r="T23" i="13"/>
  <c r="U23" i="13"/>
  <c r="R194" i="11"/>
  <c r="S194" i="11"/>
  <c r="O142" i="13"/>
  <c r="P141" i="13"/>
  <c r="Q141" i="13"/>
  <c r="V382" i="11"/>
  <c r="U382" i="11"/>
  <c r="T382" i="11"/>
  <c r="V85" i="13"/>
  <c r="T85" i="13"/>
  <c r="U85" i="13"/>
  <c r="Q23" i="10"/>
  <c r="V81" i="14"/>
  <c r="U81" i="14"/>
  <c r="T81" i="14"/>
  <c r="Q69" i="11"/>
  <c r="T14" i="10"/>
  <c r="U14" i="10"/>
  <c r="V14" i="10"/>
  <c r="T47" i="10"/>
  <c r="U47" i="10"/>
  <c r="V47" i="10"/>
  <c r="P137" i="11"/>
  <c r="Q137" i="11"/>
  <c r="R153" i="11"/>
  <c r="S153" i="11" s="1"/>
  <c r="P355" i="13"/>
  <c r="O356" i="13"/>
  <c r="Q355" i="13"/>
  <c r="P324" i="11"/>
  <c r="Q324" i="11"/>
  <c r="R321" i="10"/>
  <c r="S321" i="10"/>
  <c r="P315" i="14"/>
  <c r="Q315" i="14" s="1"/>
  <c r="O316" i="14"/>
  <c r="S13" i="10"/>
  <c r="R13" i="10"/>
  <c r="P99" i="12"/>
  <c r="Q99" i="12"/>
  <c r="R115" i="14"/>
  <c r="S115" i="14" s="1"/>
  <c r="U103" i="10"/>
  <c r="V103" i="10"/>
  <c r="T103" i="10"/>
  <c r="P112" i="10"/>
  <c r="O113" i="10"/>
  <c r="S181" i="13"/>
  <c r="R181" i="13"/>
  <c r="P15" i="12"/>
  <c r="Q15" i="12"/>
  <c r="T18" i="11"/>
  <c r="U18" i="11"/>
  <c r="V18" i="11"/>
  <c r="U56" i="13"/>
  <c r="V56" i="13"/>
  <c r="T56" i="13"/>
  <c r="R154" i="13"/>
  <c r="S154" i="13" s="1"/>
  <c r="P145" i="11"/>
  <c r="O146" i="11"/>
  <c r="R162" i="13"/>
  <c r="S162" i="13"/>
  <c r="S61" i="10"/>
  <c r="R61" i="10"/>
  <c r="U72" i="13"/>
  <c r="T72" i="13"/>
  <c r="V72" i="13"/>
  <c r="O28" i="11"/>
  <c r="P27" i="11"/>
  <c r="Q27" i="11"/>
  <c r="R339" i="12"/>
  <c r="S339" i="12" s="1"/>
  <c r="R37" i="12"/>
  <c r="S37" i="12"/>
  <c r="P104" i="10"/>
  <c r="Q104" i="10"/>
  <c r="V20" i="14"/>
  <c r="T20" i="14"/>
  <c r="U20" i="14"/>
  <c r="Q111" i="10"/>
  <c r="P180" i="11"/>
  <c r="Q180" i="11"/>
  <c r="O181" i="11"/>
  <c r="I26" i="7"/>
  <c r="J26" i="7"/>
  <c r="I63" i="7"/>
  <c r="K26" i="7"/>
  <c r="J63" i="7"/>
  <c r="K63" i="7"/>
  <c r="P117" i="14"/>
  <c r="O118" i="14"/>
  <c r="Q117" i="14"/>
  <c r="R15" i="13"/>
  <c r="S15" i="13" s="1"/>
  <c r="Q14" i="12"/>
  <c r="V331" i="13"/>
  <c r="T331" i="13"/>
  <c r="U331" i="13"/>
  <c r="T194" i="11"/>
  <c r="U194" i="11"/>
  <c r="V194" i="11"/>
  <c r="T140" i="13"/>
  <c r="U140" i="13"/>
  <c r="V140" i="13"/>
  <c r="R87" i="10"/>
  <c r="S87" i="10"/>
  <c r="P24" i="10"/>
  <c r="Q24" i="10"/>
  <c r="P70" i="11"/>
  <c r="O71" i="11"/>
  <c r="Q70" i="11"/>
  <c r="R117" i="12"/>
  <c r="S117" i="12"/>
  <c r="R18" i="11"/>
  <c r="S18" i="11" s="1"/>
  <c r="T81" i="12"/>
  <c r="V81" i="12"/>
  <c r="U81" i="12"/>
  <c r="P57" i="13"/>
  <c r="Q57" i="13"/>
  <c r="O58" i="13"/>
  <c r="Q116" i="13"/>
  <c r="Q71" i="10"/>
  <c r="P155" i="13"/>
  <c r="O156" i="13"/>
  <c r="Q155" i="13"/>
  <c r="P73" i="13"/>
  <c r="O74" i="13"/>
  <c r="T136" i="11"/>
  <c r="V136" i="11"/>
  <c r="U136" i="11"/>
  <c r="T153" i="11"/>
  <c r="U153" i="11"/>
  <c r="V153" i="11"/>
  <c r="T354" i="13"/>
  <c r="U354" i="13"/>
  <c r="V354" i="13"/>
  <c r="T323" i="11"/>
  <c r="U323" i="11"/>
  <c r="V323" i="11"/>
  <c r="Q144" i="11"/>
  <c r="V321" i="10"/>
  <c r="T321" i="10"/>
  <c r="U321" i="10"/>
  <c r="P340" i="11"/>
  <c r="O341" i="11"/>
  <c r="Q340" i="11"/>
  <c r="U314" i="14"/>
  <c r="V314" i="14"/>
  <c r="T314" i="14"/>
  <c r="R65" i="14"/>
  <c r="S65" i="14"/>
  <c r="Q98" i="12"/>
  <c r="R107" i="12" l="1"/>
  <c r="S107" i="12" s="1"/>
  <c r="R146" i="12"/>
  <c r="S146" i="12"/>
  <c r="S70" i="12"/>
  <c r="R70" i="12"/>
  <c r="R163" i="13"/>
  <c r="S163" i="13"/>
  <c r="R92" i="11"/>
  <c r="S92" i="11"/>
  <c r="R82" i="12"/>
  <c r="S82" i="12"/>
  <c r="R315" i="14"/>
  <c r="S315" i="14"/>
  <c r="R215" i="11"/>
  <c r="S215" i="11"/>
  <c r="Q62" i="7"/>
  <c r="P97" i="7"/>
  <c r="R117" i="13"/>
  <c r="S117" i="13" s="1"/>
  <c r="R423" i="13"/>
  <c r="S423" i="13"/>
  <c r="R24" i="10"/>
  <c r="S24" i="10"/>
  <c r="P181" i="11"/>
  <c r="O182" i="11"/>
  <c r="T112" i="10"/>
  <c r="U112" i="10"/>
  <c r="V112" i="10"/>
  <c r="T67" i="14"/>
  <c r="U67" i="14"/>
  <c r="V67" i="14"/>
  <c r="R57" i="13"/>
  <c r="S57" i="13" s="1"/>
  <c r="P118" i="14"/>
  <c r="Q118" i="14"/>
  <c r="O119" i="14"/>
  <c r="P400" i="13"/>
  <c r="Q400" i="13"/>
  <c r="O401" i="13"/>
  <c r="S161" i="11"/>
  <c r="R161" i="11"/>
  <c r="AC64" i="7"/>
  <c r="AC62" i="7"/>
  <c r="AA27" i="7"/>
  <c r="AA64" i="7"/>
  <c r="AB27" i="7"/>
  <c r="AC27" i="7"/>
  <c r="AA62" i="7"/>
  <c r="AB62" i="7"/>
  <c r="AB64" i="7"/>
  <c r="T383" i="11"/>
  <c r="U383" i="11"/>
  <c r="V383" i="11"/>
  <c r="S24" i="13"/>
  <c r="R24" i="13"/>
  <c r="R131" i="13"/>
  <c r="S131" i="13"/>
  <c r="S86" i="13"/>
  <c r="R86" i="13"/>
  <c r="S316" i="13"/>
  <c r="R316" i="13"/>
  <c r="T363" i="10"/>
  <c r="U363" i="10"/>
  <c r="V363" i="10"/>
  <c r="S22" i="12"/>
  <c r="R22" i="12"/>
  <c r="T38" i="12"/>
  <c r="U38" i="12"/>
  <c r="V38" i="12"/>
  <c r="R406" i="11"/>
  <c r="S406" i="11"/>
  <c r="P360" i="11"/>
  <c r="O361" i="11"/>
  <c r="Q360" i="11"/>
  <c r="R62" i="10"/>
  <c r="S62" i="10"/>
  <c r="P71" i="12"/>
  <c r="O72" i="12"/>
  <c r="S201" i="11"/>
  <c r="R201" i="11"/>
  <c r="S183" i="13"/>
  <c r="R183" i="13"/>
  <c r="T73" i="13"/>
  <c r="U73" i="13"/>
  <c r="V73" i="13"/>
  <c r="L26" i="7"/>
  <c r="T324" i="11"/>
  <c r="U324" i="11"/>
  <c r="V324" i="11"/>
  <c r="R399" i="13"/>
  <c r="S399" i="13"/>
  <c r="P41" i="13"/>
  <c r="Q41" i="13" s="1"/>
  <c r="O42" i="13"/>
  <c r="U15" i="10"/>
  <c r="V15" i="10"/>
  <c r="T15" i="10"/>
  <c r="P147" i="12"/>
  <c r="O148" i="12"/>
  <c r="T323" i="14"/>
  <c r="U323" i="14"/>
  <c r="V323" i="14"/>
  <c r="T145" i="11"/>
  <c r="U145" i="11"/>
  <c r="V145" i="11"/>
  <c r="R355" i="13"/>
  <c r="S355" i="13"/>
  <c r="R21" i="14"/>
  <c r="S21" i="14" s="1"/>
  <c r="S40" i="13"/>
  <c r="R40" i="13"/>
  <c r="P156" i="13"/>
  <c r="Q156" i="13"/>
  <c r="T57" i="13"/>
  <c r="U57" i="13"/>
  <c r="V57" i="13"/>
  <c r="T117" i="14"/>
  <c r="U117" i="14"/>
  <c r="V117" i="14"/>
  <c r="T180" i="11"/>
  <c r="U180" i="11"/>
  <c r="V180" i="11"/>
  <c r="R15" i="12"/>
  <c r="S15" i="12" s="1"/>
  <c r="P356" i="13"/>
  <c r="Q356" i="13" s="1"/>
  <c r="O357" i="13"/>
  <c r="R69" i="11"/>
  <c r="S69" i="11"/>
  <c r="T21" i="14"/>
  <c r="U21" i="14"/>
  <c r="V21" i="14"/>
  <c r="T399" i="13"/>
  <c r="U399" i="13"/>
  <c r="V399" i="13"/>
  <c r="T40" i="13"/>
  <c r="U40" i="13"/>
  <c r="V40" i="13"/>
  <c r="P162" i="11"/>
  <c r="O163" i="11"/>
  <c r="Q162" i="11"/>
  <c r="P25" i="13"/>
  <c r="Q25" i="13" s="1"/>
  <c r="O26" i="13"/>
  <c r="P132" i="13"/>
  <c r="Q132" i="13"/>
  <c r="O133" i="13"/>
  <c r="R123" i="10"/>
  <c r="S123" i="10" s="1"/>
  <c r="P87" i="13"/>
  <c r="Q87" i="13" s="1"/>
  <c r="O88" i="13"/>
  <c r="P317" i="13"/>
  <c r="Q317" i="13"/>
  <c r="O318" i="13"/>
  <c r="P216" i="11"/>
  <c r="O217" i="11"/>
  <c r="Q216" i="11"/>
  <c r="P93" i="11"/>
  <c r="Q93" i="11"/>
  <c r="O94" i="11"/>
  <c r="T22" i="12"/>
  <c r="U22" i="12"/>
  <c r="V22" i="12"/>
  <c r="P407" i="11"/>
  <c r="Q407" i="11"/>
  <c r="T359" i="11"/>
  <c r="U359" i="11"/>
  <c r="V359" i="11"/>
  <c r="P63" i="10"/>
  <c r="O64" i="10"/>
  <c r="P202" i="11"/>
  <c r="Q202" i="11"/>
  <c r="U183" i="13"/>
  <c r="T183" i="13"/>
  <c r="V183" i="13"/>
  <c r="S383" i="11"/>
  <c r="R383" i="11"/>
  <c r="U39" i="11"/>
  <c r="V39" i="11"/>
  <c r="T39" i="11"/>
  <c r="T155" i="13"/>
  <c r="U155" i="13"/>
  <c r="V155" i="13"/>
  <c r="S14" i="12"/>
  <c r="R14" i="12"/>
  <c r="R104" i="10"/>
  <c r="S104" i="10"/>
  <c r="U15" i="12"/>
  <c r="T15" i="12"/>
  <c r="V15" i="12"/>
  <c r="P316" i="14"/>
  <c r="Q316" i="14"/>
  <c r="V355" i="13"/>
  <c r="T355" i="13"/>
  <c r="U355" i="13"/>
  <c r="P111" i="11"/>
  <c r="Q111" i="11" s="1"/>
  <c r="O112" i="11"/>
  <c r="T161" i="11"/>
  <c r="U161" i="11"/>
  <c r="V161" i="11"/>
  <c r="T82" i="12"/>
  <c r="U82" i="12"/>
  <c r="V82" i="12"/>
  <c r="T24" i="13"/>
  <c r="U24" i="13"/>
  <c r="V24" i="13"/>
  <c r="P108" i="12"/>
  <c r="O109" i="12"/>
  <c r="T131" i="13"/>
  <c r="U131" i="13"/>
  <c r="V131" i="13"/>
  <c r="R366" i="12"/>
  <c r="S366" i="12"/>
  <c r="T123" i="10"/>
  <c r="U123" i="10"/>
  <c r="V123" i="10"/>
  <c r="T86" i="13"/>
  <c r="U86" i="13"/>
  <c r="V86" i="13"/>
  <c r="T316" i="13"/>
  <c r="U316" i="13"/>
  <c r="V316" i="13"/>
  <c r="P23" i="12"/>
  <c r="Q23" i="12" s="1"/>
  <c r="O24" i="12"/>
  <c r="P353" i="14"/>
  <c r="Q353" i="14" s="1"/>
  <c r="O354" i="14"/>
  <c r="V406" i="11"/>
  <c r="T406" i="11"/>
  <c r="U406" i="11"/>
  <c r="T62" i="10"/>
  <c r="U62" i="10"/>
  <c r="V62" i="10"/>
  <c r="U70" i="12"/>
  <c r="T70" i="12"/>
  <c r="V70" i="12"/>
  <c r="T201" i="11"/>
  <c r="U201" i="11"/>
  <c r="V201" i="11"/>
  <c r="P184" i="13"/>
  <c r="Q184" i="13" s="1"/>
  <c r="O185" i="13"/>
  <c r="P424" i="13"/>
  <c r="Q424" i="13"/>
  <c r="O425" i="13"/>
  <c r="S38" i="12"/>
  <c r="R38" i="12"/>
  <c r="T51" i="12"/>
  <c r="U51" i="12"/>
  <c r="V51" i="12"/>
  <c r="P341" i="11"/>
  <c r="O342" i="11"/>
  <c r="Q341" i="11"/>
  <c r="R71" i="10"/>
  <c r="S71" i="10"/>
  <c r="T104" i="10"/>
  <c r="U104" i="10"/>
  <c r="V104" i="10"/>
  <c r="T315" i="14"/>
  <c r="U315" i="14"/>
  <c r="V315" i="14"/>
  <c r="R110" i="11"/>
  <c r="S110" i="11" s="1"/>
  <c r="P207" i="13"/>
  <c r="Q207" i="13" s="1"/>
  <c r="O208" i="13"/>
  <c r="P83" i="12"/>
  <c r="Q83" i="12"/>
  <c r="O84" i="12"/>
  <c r="R135" i="10"/>
  <c r="S135" i="10"/>
  <c r="T107" i="12"/>
  <c r="U107" i="12"/>
  <c r="V107" i="12"/>
  <c r="R72" i="10"/>
  <c r="S72" i="10"/>
  <c r="T366" i="12"/>
  <c r="U366" i="12"/>
  <c r="V366" i="12"/>
  <c r="R48" i="10"/>
  <c r="S48" i="10"/>
  <c r="S37" i="10"/>
  <c r="R37" i="10"/>
  <c r="P99" i="14"/>
  <c r="O100" i="14"/>
  <c r="T215" i="11"/>
  <c r="U215" i="11"/>
  <c r="V215" i="11"/>
  <c r="T92" i="11"/>
  <c r="U92" i="11"/>
  <c r="V92" i="11"/>
  <c r="S37" i="14"/>
  <c r="R37" i="14"/>
  <c r="S352" i="14"/>
  <c r="R352" i="14"/>
  <c r="T423" i="13"/>
  <c r="U423" i="13"/>
  <c r="V423" i="13"/>
  <c r="R117" i="14"/>
  <c r="S117" i="14"/>
  <c r="P146" i="11"/>
  <c r="O147" i="11"/>
  <c r="Q146" i="11"/>
  <c r="R363" i="10"/>
  <c r="S363" i="10"/>
  <c r="R155" i="13"/>
  <c r="S155" i="13"/>
  <c r="T340" i="11"/>
  <c r="U340" i="11"/>
  <c r="V340" i="11"/>
  <c r="R27" i="11"/>
  <c r="S27" i="11"/>
  <c r="R141" i="13"/>
  <c r="S141" i="13"/>
  <c r="T110" i="11"/>
  <c r="U110" i="11"/>
  <c r="V110" i="11"/>
  <c r="R206" i="13"/>
  <c r="S206" i="13" s="1"/>
  <c r="S332" i="13"/>
  <c r="R332" i="13"/>
  <c r="T135" i="10"/>
  <c r="U135" i="10"/>
  <c r="V135" i="10"/>
  <c r="P73" i="10"/>
  <c r="Q73" i="10"/>
  <c r="P49" i="10"/>
  <c r="O50" i="10"/>
  <c r="Q49" i="10"/>
  <c r="P38" i="10"/>
  <c r="O39" i="10"/>
  <c r="S98" i="14"/>
  <c r="R98" i="14"/>
  <c r="P38" i="14"/>
  <c r="Q38" i="14"/>
  <c r="O39" i="14"/>
  <c r="T352" i="14"/>
  <c r="U352" i="14"/>
  <c r="V352" i="14"/>
  <c r="R241" i="13"/>
  <c r="S241" i="13" s="1"/>
  <c r="R54" i="11"/>
  <c r="S54" i="11"/>
  <c r="P58" i="13"/>
  <c r="O59" i="13"/>
  <c r="P118" i="13"/>
  <c r="Q118" i="13" s="1"/>
  <c r="O119" i="13"/>
  <c r="T90" i="14"/>
  <c r="U90" i="14"/>
  <c r="V90" i="14"/>
  <c r="T24" i="10"/>
  <c r="U24" i="10"/>
  <c r="V24" i="10"/>
  <c r="R180" i="11"/>
  <c r="S180" i="11" s="1"/>
  <c r="AH63" i="7"/>
  <c r="AI63" i="7"/>
  <c r="AG63" i="7"/>
  <c r="R340" i="11"/>
  <c r="S340" i="11"/>
  <c r="R98" i="12"/>
  <c r="S98" i="12"/>
  <c r="R70" i="11"/>
  <c r="S70" i="11"/>
  <c r="P74" i="13"/>
  <c r="O75" i="13"/>
  <c r="Q74" i="13"/>
  <c r="P71" i="11"/>
  <c r="Q71" i="11"/>
  <c r="O72" i="11"/>
  <c r="R111" i="10"/>
  <c r="S111" i="10"/>
  <c r="T27" i="11"/>
  <c r="U27" i="11"/>
  <c r="V27" i="11"/>
  <c r="P113" i="10"/>
  <c r="O114" i="10"/>
  <c r="Q113" i="10"/>
  <c r="S99" i="12"/>
  <c r="R99" i="12"/>
  <c r="R137" i="11"/>
  <c r="S137" i="11" s="1"/>
  <c r="R23" i="10"/>
  <c r="S23" i="10" s="1"/>
  <c r="T141" i="13"/>
  <c r="U141" i="13"/>
  <c r="V141" i="13"/>
  <c r="R116" i="14"/>
  <c r="S116" i="14"/>
  <c r="U206" i="13"/>
  <c r="V206" i="13"/>
  <c r="T206" i="13"/>
  <c r="P333" i="13"/>
  <c r="O334" i="13"/>
  <c r="Q333" i="13"/>
  <c r="P136" i="10"/>
  <c r="Q136" i="10" s="1"/>
  <c r="O137" i="10"/>
  <c r="T72" i="10"/>
  <c r="U72" i="10"/>
  <c r="V72" i="10"/>
  <c r="T48" i="10"/>
  <c r="U48" i="10"/>
  <c r="V48" i="10"/>
  <c r="U37" i="10"/>
  <c r="V37" i="10"/>
  <c r="T37" i="10"/>
  <c r="P68" i="14"/>
  <c r="O69" i="14"/>
  <c r="Q68" i="14"/>
  <c r="Q39" i="11"/>
  <c r="T98" i="14"/>
  <c r="U98" i="14"/>
  <c r="V98" i="14"/>
  <c r="T37" i="14"/>
  <c r="U37" i="14"/>
  <c r="V37" i="14"/>
  <c r="R220" i="13"/>
  <c r="S220" i="13" s="1"/>
  <c r="P242" i="13"/>
  <c r="Q242" i="13" s="1"/>
  <c r="O243" i="13"/>
  <c r="P55" i="11"/>
  <c r="Q55" i="11" s="1"/>
  <c r="O56" i="11"/>
  <c r="Q323" i="14"/>
  <c r="P164" i="13"/>
  <c r="O165" i="13"/>
  <c r="P22" i="14"/>
  <c r="Q22" i="14" s="1"/>
  <c r="O23" i="14"/>
  <c r="U60" i="12"/>
  <c r="V60" i="12"/>
  <c r="T60" i="12"/>
  <c r="S359" i="11"/>
  <c r="R359" i="11"/>
  <c r="R144" i="11"/>
  <c r="S144" i="11"/>
  <c r="Q73" i="13"/>
  <c r="R116" i="13"/>
  <c r="S116" i="13"/>
  <c r="T70" i="11"/>
  <c r="U70" i="11"/>
  <c r="V70" i="11"/>
  <c r="L63" i="7"/>
  <c r="P28" i="11"/>
  <c r="Q28" i="11"/>
  <c r="O29" i="11"/>
  <c r="Q145" i="11"/>
  <c r="Q112" i="10"/>
  <c r="T99" i="12"/>
  <c r="U99" i="12"/>
  <c r="V99" i="12"/>
  <c r="R324" i="11"/>
  <c r="S324" i="11"/>
  <c r="T137" i="11"/>
  <c r="U137" i="11"/>
  <c r="V137" i="11"/>
  <c r="P142" i="13"/>
  <c r="Q142" i="13" s="1"/>
  <c r="O143" i="13"/>
  <c r="T117" i="13"/>
  <c r="U117" i="13"/>
  <c r="V117" i="13"/>
  <c r="P384" i="11"/>
  <c r="Q384" i="11" s="1"/>
  <c r="O385" i="11"/>
  <c r="T332" i="13"/>
  <c r="U332" i="13"/>
  <c r="V332" i="13"/>
  <c r="R60" i="12"/>
  <c r="S60" i="12"/>
  <c r="R15" i="10"/>
  <c r="S15" i="10" s="1"/>
  <c r="R90" i="14"/>
  <c r="S90" i="14" s="1"/>
  <c r="Q67" i="14"/>
  <c r="P40" i="11"/>
  <c r="Q40" i="11"/>
  <c r="O41" i="11"/>
  <c r="P364" i="10"/>
  <c r="Q364" i="10" s="1"/>
  <c r="O365" i="10"/>
  <c r="T220" i="13"/>
  <c r="U220" i="13"/>
  <c r="V220" i="13"/>
  <c r="P39" i="12"/>
  <c r="O40" i="12"/>
  <c r="T241" i="13"/>
  <c r="U241" i="13"/>
  <c r="V241" i="13"/>
  <c r="T146" i="12"/>
  <c r="U146" i="12"/>
  <c r="V146" i="12"/>
  <c r="R51" i="12"/>
  <c r="S51" i="12" s="1"/>
  <c r="T54" i="11"/>
  <c r="U54" i="11"/>
  <c r="V54" i="11"/>
  <c r="P324" i="14"/>
  <c r="O325" i="14"/>
  <c r="Q324" i="14"/>
  <c r="T163" i="13"/>
  <c r="U163" i="13"/>
  <c r="V163" i="13"/>
  <c r="R25" i="13" l="1"/>
  <c r="S25" i="13"/>
  <c r="R23" i="12"/>
  <c r="S23" i="12"/>
  <c r="R87" i="13"/>
  <c r="S87" i="13"/>
  <c r="R364" i="10"/>
  <c r="S364" i="10"/>
  <c r="R142" i="13"/>
  <c r="S142" i="13"/>
  <c r="R207" i="13"/>
  <c r="S207" i="13"/>
  <c r="R111" i="11"/>
  <c r="S111" i="11"/>
  <c r="R118" i="13"/>
  <c r="S118" i="13"/>
  <c r="R55" i="11"/>
  <c r="S55" i="11"/>
  <c r="S136" i="10"/>
  <c r="R136" i="10"/>
  <c r="R22" i="14"/>
  <c r="S22" i="14"/>
  <c r="R384" i="11"/>
  <c r="S384" i="11"/>
  <c r="R41" i="13"/>
  <c r="S41" i="13"/>
  <c r="R356" i="13"/>
  <c r="S356" i="13" s="1"/>
  <c r="R184" i="13"/>
  <c r="S184" i="13" s="1"/>
  <c r="AI26" i="7"/>
  <c r="AI88" i="7"/>
  <c r="AG61" i="7"/>
  <c r="R242" i="13"/>
  <c r="S242" i="13"/>
  <c r="R353" i="14"/>
  <c r="S353" i="14"/>
  <c r="K62" i="7"/>
  <c r="J62" i="7"/>
  <c r="I62" i="7"/>
  <c r="P29" i="11"/>
  <c r="Q29" i="11"/>
  <c r="R317" i="13"/>
  <c r="S317" i="13"/>
  <c r="P72" i="12"/>
  <c r="O73" i="12"/>
  <c r="Q72" i="12"/>
  <c r="S68" i="14"/>
  <c r="R68" i="14"/>
  <c r="P342" i="11"/>
  <c r="Q342" i="11"/>
  <c r="T132" i="13"/>
  <c r="U132" i="13"/>
  <c r="V132" i="13"/>
  <c r="T40" i="11"/>
  <c r="U40" i="11"/>
  <c r="V40" i="11"/>
  <c r="P56" i="11"/>
  <c r="Q56" i="11" s="1"/>
  <c r="O57" i="11"/>
  <c r="P69" i="14"/>
  <c r="Q69" i="14"/>
  <c r="T333" i="13"/>
  <c r="U333" i="13"/>
  <c r="V333" i="13"/>
  <c r="P114" i="10"/>
  <c r="Q114" i="10" s="1"/>
  <c r="O115" i="10"/>
  <c r="R71" i="11"/>
  <c r="S71" i="11" s="1"/>
  <c r="R38" i="14"/>
  <c r="S38" i="14"/>
  <c r="P50" i="10"/>
  <c r="Q50" i="10" s="1"/>
  <c r="O51" i="10"/>
  <c r="V83" i="12"/>
  <c r="T83" i="12"/>
  <c r="U83" i="12"/>
  <c r="T341" i="11"/>
  <c r="U341" i="11"/>
  <c r="V341" i="11"/>
  <c r="U424" i="13"/>
  <c r="V424" i="13"/>
  <c r="T424" i="13"/>
  <c r="P112" i="11"/>
  <c r="O113" i="11"/>
  <c r="Q112" i="11"/>
  <c r="R93" i="11"/>
  <c r="S93" i="11"/>
  <c r="P88" i="13"/>
  <c r="Q88" i="13" s="1"/>
  <c r="O89" i="13"/>
  <c r="T156" i="13"/>
  <c r="U156" i="13"/>
  <c r="V156" i="13"/>
  <c r="R400" i="13"/>
  <c r="S400" i="13" s="1"/>
  <c r="O42" i="11"/>
  <c r="P41" i="11"/>
  <c r="T164" i="13"/>
  <c r="U164" i="13"/>
  <c r="V164" i="13"/>
  <c r="U58" i="13"/>
  <c r="T58" i="13"/>
  <c r="V58" i="13"/>
  <c r="R316" i="14"/>
  <c r="S316" i="14" s="1"/>
  <c r="R132" i="13"/>
  <c r="S132" i="13"/>
  <c r="P182" i="11"/>
  <c r="Q182" i="11" s="1"/>
  <c r="O183" i="11"/>
  <c r="R113" i="10"/>
  <c r="S113" i="10"/>
  <c r="P72" i="11"/>
  <c r="Q72" i="11" s="1"/>
  <c r="O73" i="11"/>
  <c r="R49" i="10"/>
  <c r="S49" i="10"/>
  <c r="P94" i="11"/>
  <c r="O95" i="11"/>
  <c r="Q94" i="11"/>
  <c r="R156" i="13"/>
  <c r="S156" i="13" s="1"/>
  <c r="T181" i="11"/>
  <c r="U181" i="11"/>
  <c r="V181" i="11"/>
  <c r="P325" i="14"/>
  <c r="O326" i="14"/>
  <c r="Q325" i="14"/>
  <c r="V28" i="11"/>
  <c r="T28" i="11"/>
  <c r="U28" i="11"/>
  <c r="T324" i="14"/>
  <c r="U324" i="14"/>
  <c r="V324" i="14"/>
  <c r="R67" i="14"/>
  <c r="S67" i="14"/>
  <c r="P143" i="13"/>
  <c r="Q143" i="13" s="1"/>
  <c r="O144" i="13"/>
  <c r="R73" i="13"/>
  <c r="S73" i="13"/>
  <c r="P23" i="14"/>
  <c r="O24" i="14"/>
  <c r="Q23" i="14"/>
  <c r="T68" i="14"/>
  <c r="U68" i="14"/>
  <c r="V68" i="14"/>
  <c r="T113" i="10"/>
  <c r="U113" i="10"/>
  <c r="V113" i="10"/>
  <c r="T71" i="11"/>
  <c r="U71" i="11"/>
  <c r="V71" i="11"/>
  <c r="AJ63" i="7"/>
  <c r="P119" i="13"/>
  <c r="O120" i="13"/>
  <c r="Q119" i="13"/>
  <c r="U38" i="14"/>
  <c r="T38" i="14"/>
  <c r="V38" i="14"/>
  <c r="T49" i="10"/>
  <c r="U49" i="10"/>
  <c r="V49" i="10"/>
  <c r="P354" i="14"/>
  <c r="Q354" i="14" s="1"/>
  <c r="O355" i="14"/>
  <c r="U93" i="11"/>
  <c r="V93" i="11"/>
  <c r="T93" i="11"/>
  <c r="P26" i="13"/>
  <c r="Q26" i="13" s="1"/>
  <c r="O27" i="13"/>
  <c r="P357" i="13"/>
  <c r="O358" i="13"/>
  <c r="Q357" i="13"/>
  <c r="AD62" i="7"/>
  <c r="U400" i="13"/>
  <c r="V400" i="13"/>
  <c r="T400" i="13"/>
  <c r="R39" i="11"/>
  <c r="S39" i="11"/>
  <c r="T39" i="12"/>
  <c r="U39" i="12"/>
  <c r="V39" i="12"/>
  <c r="R424" i="13"/>
  <c r="S424" i="13"/>
  <c r="T316" i="14"/>
  <c r="U316" i="14"/>
  <c r="V316" i="14"/>
  <c r="T317" i="13"/>
  <c r="U317" i="13"/>
  <c r="V317" i="13"/>
  <c r="T55" i="11"/>
  <c r="U55" i="11"/>
  <c r="V55" i="11"/>
  <c r="R74" i="13"/>
  <c r="S74" i="13"/>
  <c r="R73" i="10"/>
  <c r="S73" i="10"/>
  <c r="R146" i="11"/>
  <c r="S146" i="11"/>
  <c r="P208" i="13"/>
  <c r="O209" i="13"/>
  <c r="P185" i="13"/>
  <c r="Q185" i="13" s="1"/>
  <c r="O186" i="13"/>
  <c r="T353" i="14"/>
  <c r="U353" i="14"/>
  <c r="V353" i="14"/>
  <c r="T111" i="11"/>
  <c r="U111" i="11"/>
  <c r="V111" i="11"/>
  <c r="R202" i="11"/>
  <c r="S202" i="11"/>
  <c r="S407" i="11"/>
  <c r="R407" i="11"/>
  <c r="R216" i="11"/>
  <c r="S216" i="11"/>
  <c r="V87" i="13"/>
  <c r="T87" i="13"/>
  <c r="U87" i="13"/>
  <c r="T25" i="13"/>
  <c r="U25" i="13"/>
  <c r="V25" i="13"/>
  <c r="R360" i="11"/>
  <c r="S360" i="11"/>
  <c r="AD64" i="7"/>
  <c r="AD27" i="7"/>
  <c r="P119" i="14"/>
  <c r="O120" i="14"/>
  <c r="R341" i="11"/>
  <c r="S341" i="11"/>
  <c r="T108" i="12"/>
  <c r="U108" i="12"/>
  <c r="V108" i="12"/>
  <c r="U63" i="10"/>
  <c r="V63" i="10"/>
  <c r="T63" i="10"/>
  <c r="P148" i="12"/>
  <c r="Q148" i="12"/>
  <c r="R40" i="11"/>
  <c r="S40" i="11"/>
  <c r="R323" i="14"/>
  <c r="S323" i="14"/>
  <c r="P334" i="13"/>
  <c r="Q334" i="13" s="1"/>
  <c r="O335" i="13"/>
  <c r="R83" i="12"/>
  <c r="S83" i="12"/>
  <c r="V147" i="12"/>
  <c r="T147" i="12"/>
  <c r="U147" i="12"/>
  <c r="P401" i="13"/>
  <c r="O402" i="13"/>
  <c r="V142" i="13"/>
  <c r="T142" i="13"/>
  <c r="U142" i="13"/>
  <c r="T22" i="14"/>
  <c r="U22" i="14"/>
  <c r="V22" i="14"/>
  <c r="P75" i="13"/>
  <c r="Q75" i="13" s="1"/>
  <c r="O76" i="13"/>
  <c r="V118" i="13"/>
  <c r="T118" i="13"/>
  <c r="U118" i="13"/>
  <c r="T73" i="10"/>
  <c r="U73" i="10"/>
  <c r="V73" i="10"/>
  <c r="P147" i="11"/>
  <c r="Q147" i="11"/>
  <c r="T207" i="13"/>
  <c r="U207" i="13"/>
  <c r="V207" i="13"/>
  <c r="T184" i="13"/>
  <c r="U184" i="13"/>
  <c r="V184" i="13"/>
  <c r="P24" i="12"/>
  <c r="Q24" i="12" s="1"/>
  <c r="O25" i="12"/>
  <c r="T202" i="11"/>
  <c r="U202" i="11"/>
  <c r="V202" i="11"/>
  <c r="T407" i="11"/>
  <c r="U407" i="11"/>
  <c r="V407" i="11"/>
  <c r="P217" i="11"/>
  <c r="O218" i="11"/>
  <c r="Q217" i="11"/>
  <c r="R162" i="11"/>
  <c r="S162" i="11"/>
  <c r="T356" i="13"/>
  <c r="U356" i="13"/>
  <c r="V356" i="13"/>
  <c r="P42" i="13"/>
  <c r="Q42" i="13" s="1"/>
  <c r="O43" i="13"/>
  <c r="P361" i="11"/>
  <c r="Q361" i="11" s="1"/>
  <c r="O362" i="11"/>
  <c r="R118" i="14"/>
  <c r="S118" i="14"/>
  <c r="T38" i="10"/>
  <c r="U38" i="10"/>
  <c r="V38" i="10"/>
  <c r="T99" i="14"/>
  <c r="U99" i="14"/>
  <c r="V99" i="14"/>
  <c r="P84" i="12"/>
  <c r="Q84" i="12" s="1"/>
  <c r="O85" i="12"/>
  <c r="P425" i="13"/>
  <c r="Q425" i="13"/>
  <c r="O426" i="13"/>
  <c r="R324" i="14"/>
  <c r="S324" i="14"/>
  <c r="P39" i="14"/>
  <c r="Q39" i="14" s="1"/>
  <c r="O40" i="14"/>
  <c r="U71" i="12"/>
  <c r="V71" i="12"/>
  <c r="T71" i="12"/>
  <c r="P385" i="11"/>
  <c r="O386" i="11"/>
  <c r="P365" i="10"/>
  <c r="Q365" i="10" s="1"/>
  <c r="O366" i="10"/>
  <c r="R112" i="10"/>
  <c r="S112" i="10" s="1"/>
  <c r="O166" i="13"/>
  <c r="P165" i="13"/>
  <c r="P243" i="13"/>
  <c r="O244" i="13"/>
  <c r="Q243" i="13"/>
  <c r="O138" i="10"/>
  <c r="P137" i="10"/>
  <c r="Q137" i="10" s="1"/>
  <c r="T74" i="13"/>
  <c r="U74" i="13"/>
  <c r="V74" i="13"/>
  <c r="P59" i="13"/>
  <c r="O60" i="13"/>
  <c r="Q59" i="13"/>
  <c r="P39" i="10"/>
  <c r="O40" i="10"/>
  <c r="Q39" i="10"/>
  <c r="T146" i="11"/>
  <c r="U146" i="11"/>
  <c r="V146" i="11"/>
  <c r="Q99" i="14"/>
  <c r="P109" i="12"/>
  <c r="Q109" i="12"/>
  <c r="Q63" i="10"/>
  <c r="V216" i="11"/>
  <c r="T216" i="11"/>
  <c r="U216" i="11"/>
  <c r="P163" i="11"/>
  <c r="O164" i="11"/>
  <c r="Q163" i="11"/>
  <c r="T360" i="11"/>
  <c r="U360" i="11"/>
  <c r="V360" i="11"/>
  <c r="T118" i="14"/>
  <c r="U118" i="14"/>
  <c r="V118" i="14"/>
  <c r="P40" i="12"/>
  <c r="Q40" i="12" s="1"/>
  <c r="O41" i="12"/>
  <c r="R333" i="13"/>
  <c r="S333" i="13"/>
  <c r="V26" i="7"/>
  <c r="U97" i="7"/>
  <c r="V63" i="7"/>
  <c r="W97" i="7"/>
  <c r="U26" i="7"/>
  <c r="X26" i="7" s="1"/>
  <c r="U63" i="7"/>
  <c r="W63" i="7"/>
  <c r="W26" i="7"/>
  <c r="V97" i="7"/>
  <c r="R28" i="11"/>
  <c r="S28" i="11"/>
  <c r="Q39" i="12"/>
  <c r="U364" i="10"/>
  <c r="V364" i="10"/>
  <c r="T364" i="10"/>
  <c r="T384" i="11"/>
  <c r="U384" i="11"/>
  <c r="V384" i="11"/>
  <c r="R145" i="11"/>
  <c r="S145" i="11" s="1"/>
  <c r="Q164" i="13"/>
  <c r="T242" i="13"/>
  <c r="U242" i="13"/>
  <c r="V242" i="13"/>
  <c r="T136" i="10"/>
  <c r="U136" i="10"/>
  <c r="V136" i="10"/>
  <c r="Q58" i="13"/>
  <c r="Q38" i="10"/>
  <c r="P100" i="14"/>
  <c r="O101" i="14"/>
  <c r="T23" i="12"/>
  <c r="U62" i="7" s="1"/>
  <c r="X62" i="7" s="1"/>
  <c r="U23" i="12"/>
  <c r="V62" i="7" s="1"/>
  <c r="V23" i="12"/>
  <c r="W62" i="7" s="1"/>
  <c r="Q108" i="12"/>
  <c r="P64" i="10"/>
  <c r="Q64" i="10"/>
  <c r="P318" i="13"/>
  <c r="Q318" i="13"/>
  <c r="P133" i="13"/>
  <c r="Q133" i="13"/>
  <c r="T162" i="11"/>
  <c r="U162" i="11"/>
  <c r="V162" i="11"/>
  <c r="Q147" i="12"/>
  <c r="T41" i="13"/>
  <c r="U41" i="13"/>
  <c r="V41" i="13"/>
  <c r="Q71" i="12"/>
  <c r="Q181" i="11"/>
  <c r="R365" i="10" l="1"/>
  <c r="S365" i="10" s="1"/>
  <c r="R56" i="11"/>
  <c r="S56" i="11"/>
  <c r="R334" i="13"/>
  <c r="S334" i="13"/>
  <c r="R185" i="13"/>
  <c r="S185" i="13"/>
  <c r="S143" i="13"/>
  <c r="R143" i="13"/>
  <c r="R114" i="10"/>
  <c r="S114" i="10"/>
  <c r="R24" i="12"/>
  <c r="S24" i="12"/>
  <c r="R75" i="13"/>
  <c r="S75" i="13"/>
  <c r="R26" i="13"/>
  <c r="S26" i="13"/>
  <c r="R40" i="12"/>
  <c r="S40" i="12"/>
  <c r="R182" i="11"/>
  <c r="S182" i="11"/>
  <c r="S88" i="13"/>
  <c r="R88" i="13"/>
  <c r="R50" i="10"/>
  <c r="S50" i="10"/>
  <c r="R361" i="11"/>
  <c r="S361" i="11"/>
  <c r="R42" i="13"/>
  <c r="S42" i="13"/>
  <c r="S84" i="12"/>
  <c r="R84" i="12"/>
  <c r="R137" i="10"/>
  <c r="S137" i="10" s="1"/>
  <c r="R39" i="14"/>
  <c r="S39" i="14"/>
  <c r="R354" i="14"/>
  <c r="S354" i="14"/>
  <c r="R72" i="11"/>
  <c r="S72" i="11"/>
  <c r="U318" i="13"/>
  <c r="V318" i="13"/>
  <c r="T318" i="13"/>
  <c r="R181" i="11"/>
  <c r="S181" i="11"/>
  <c r="U100" i="14"/>
  <c r="V100" i="14"/>
  <c r="T100" i="14"/>
  <c r="R63" i="10"/>
  <c r="S63" i="10"/>
  <c r="R64" i="10"/>
  <c r="S64" i="10"/>
  <c r="T208" i="13"/>
  <c r="U208" i="13"/>
  <c r="V208" i="13"/>
  <c r="P42" i="11"/>
  <c r="Q42" i="11" s="1"/>
  <c r="O43" i="11"/>
  <c r="T64" i="10"/>
  <c r="U64" i="10"/>
  <c r="V64" i="10"/>
  <c r="R38" i="10"/>
  <c r="S38" i="10"/>
  <c r="R164" i="13"/>
  <c r="S164" i="13" s="1"/>
  <c r="R109" i="12"/>
  <c r="S109" i="12"/>
  <c r="U39" i="10"/>
  <c r="T39" i="10"/>
  <c r="V39" i="10"/>
  <c r="P138" i="10"/>
  <c r="Q138" i="10" s="1"/>
  <c r="O139" i="10"/>
  <c r="P426" i="13"/>
  <c r="O427" i="13"/>
  <c r="Q426" i="13"/>
  <c r="P218" i="11"/>
  <c r="O219" i="11"/>
  <c r="Q218" i="11"/>
  <c r="P358" i="13"/>
  <c r="O359" i="13"/>
  <c r="Q358" i="13"/>
  <c r="U23" i="14"/>
  <c r="V23" i="14"/>
  <c r="T23" i="14"/>
  <c r="T325" i="14"/>
  <c r="U325" i="14"/>
  <c r="V325" i="14"/>
  <c r="T94" i="11"/>
  <c r="U94" i="11"/>
  <c r="V94" i="11"/>
  <c r="O114" i="11"/>
  <c r="P113" i="11"/>
  <c r="Q113" i="11" s="1"/>
  <c r="R69" i="14"/>
  <c r="S69" i="14"/>
  <c r="P73" i="12"/>
  <c r="Q73" i="12"/>
  <c r="O74" i="12"/>
  <c r="L62" i="7"/>
  <c r="P386" i="11"/>
  <c r="O387" i="11"/>
  <c r="R94" i="11"/>
  <c r="S94" i="11"/>
  <c r="U385" i="11"/>
  <c r="V385" i="11"/>
  <c r="T385" i="11"/>
  <c r="P24" i="14"/>
  <c r="O25" i="14"/>
  <c r="R112" i="11"/>
  <c r="S112" i="11"/>
  <c r="X63" i="7"/>
  <c r="H63" i="7"/>
  <c r="G63" i="7"/>
  <c r="R163" i="11"/>
  <c r="S163" i="11"/>
  <c r="V109" i="12"/>
  <c r="T109" i="12"/>
  <c r="U109" i="12"/>
  <c r="R59" i="13"/>
  <c r="S59" i="13"/>
  <c r="R425" i="13"/>
  <c r="S425" i="13"/>
  <c r="U42" i="13"/>
  <c r="V42" i="13"/>
  <c r="T42" i="13"/>
  <c r="T217" i="11"/>
  <c r="U217" i="11"/>
  <c r="V217" i="11"/>
  <c r="P25" i="12"/>
  <c r="O26" i="12"/>
  <c r="T357" i="13"/>
  <c r="U357" i="13"/>
  <c r="V357" i="13"/>
  <c r="P355" i="14"/>
  <c r="Q355" i="14"/>
  <c r="O356" i="14"/>
  <c r="S119" i="13"/>
  <c r="R119" i="13"/>
  <c r="P183" i="11"/>
  <c r="Q183" i="11" s="1"/>
  <c r="O184" i="11"/>
  <c r="T112" i="11"/>
  <c r="U112" i="11"/>
  <c r="V112" i="11"/>
  <c r="T69" i="14"/>
  <c r="U69" i="14"/>
  <c r="V69" i="14"/>
  <c r="T72" i="12"/>
  <c r="U72" i="12"/>
  <c r="V72" i="12"/>
  <c r="P101" i="14"/>
  <c r="Q101" i="14"/>
  <c r="P209" i="13"/>
  <c r="O210" i="13"/>
  <c r="Q209" i="13"/>
  <c r="P95" i="11"/>
  <c r="O96" i="11"/>
  <c r="P164" i="11"/>
  <c r="Q164" i="11" s="1"/>
  <c r="O165" i="11"/>
  <c r="R99" i="14"/>
  <c r="S99" i="14"/>
  <c r="O61" i="13"/>
  <c r="P60" i="13"/>
  <c r="Q60" i="13"/>
  <c r="R243" i="13"/>
  <c r="S243" i="13"/>
  <c r="P366" i="10"/>
  <c r="O367" i="10"/>
  <c r="Q366" i="10"/>
  <c r="T425" i="13"/>
  <c r="U425" i="13"/>
  <c r="V425" i="13"/>
  <c r="U24" i="12"/>
  <c r="V24" i="12"/>
  <c r="T24" i="12"/>
  <c r="R147" i="11"/>
  <c r="S147" i="11"/>
  <c r="P76" i="13"/>
  <c r="O77" i="13"/>
  <c r="P186" i="13"/>
  <c r="Q186" i="13" s="1"/>
  <c r="O187" i="13"/>
  <c r="V354" i="14"/>
  <c r="T354" i="14"/>
  <c r="U354" i="14"/>
  <c r="P120" i="13"/>
  <c r="Q120" i="13" s="1"/>
  <c r="O121" i="13"/>
  <c r="T182" i="11"/>
  <c r="U182" i="11"/>
  <c r="V182" i="11"/>
  <c r="R39" i="10"/>
  <c r="S39" i="10"/>
  <c r="P120" i="14"/>
  <c r="Q120" i="14"/>
  <c r="O121" i="14"/>
  <c r="O41" i="10"/>
  <c r="P40" i="10"/>
  <c r="Q40" i="10"/>
  <c r="S217" i="11"/>
  <c r="R217" i="11"/>
  <c r="T119" i="14"/>
  <c r="U119" i="14"/>
  <c r="V119" i="14"/>
  <c r="P326" i="14"/>
  <c r="O327" i="14"/>
  <c r="Q326" i="14"/>
  <c r="S58" i="13"/>
  <c r="R58" i="13"/>
  <c r="R39" i="12"/>
  <c r="S39" i="12"/>
  <c r="R71" i="12"/>
  <c r="S71" i="12"/>
  <c r="U163" i="11"/>
  <c r="V163" i="11"/>
  <c r="T163" i="11"/>
  <c r="T59" i="13"/>
  <c r="U59" i="13"/>
  <c r="V59" i="13"/>
  <c r="P244" i="13"/>
  <c r="Q244" i="13" s="1"/>
  <c r="O245" i="13"/>
  <c r="P40" i="14"/>
  <c r="Q40" i="14"/>
  <c r="O41" i="14"/>
  <c r="U147" i="11"/>
  <c r="V147" i="11"/>
  <c r="T147" i="11"/>
  <c r="R148" i="12"/>
  <c r="S148" i="12" s="1"/>
  <c r="P27" i="13"/>
  <c r="O28" i="13"/>
  <c r="Q27" i="13"/>
  <c r="T119" i="13"/>
  <c r="U119" i="13"/>
  <c r="V119" i="13"/>
  <c r="P89" i="13"/>
  <c r="Q89" i="13" s="1"/>
  <c r="O90" i="13"/>
  <c r="P51" i="10"/>
  <c r="Q51" i="10" s="1"/>
  <c r="O52" i="10"/>
  <c r="P115" i="10"/>
  <c r="Q115" i="10"/>
  <c r="O58" i="11"/>
  <c r="P57" i="11"/>
  <c r="Q57" i="11"/>
  <c r="R342" i="11"/>
  <c r="S342" i="11" s="1"/>
  <c r="T401" i="13"/>
  <c r="U401" i="13"/>
  <c r="V401" i="13"/>
  <c r="R23" i="14"/>
  <c r="S23" i="14"/>
  <c r="X97" i="7"/>
  <c r="P166" i="13"/>
  <c r="Q166" i="13"/>
  <c r="O167" i="13"/>
  <c r="T133" i="13"/>
  <c r="U133" i="13"/>
  <c r="V133" i="13"/>
  <c r="P41" i="12"/>
  <c r="Q41" i="12" s="1"/>
  <c r="O42" i="12"/>
  <c r="V243" i="13"/>
  <c r="T243" i="13"/>
  <c r="U243" i="13"/>
  <c r="T365" i="10"/>
  <c r="U365" i="10"/>
  <c r="V365" i="10"/>
  <c r="P85" i="12"/>
  <c r="O86" i="12"/>
  <c r="Q85" i="12"/>
  <c r="P362" i="11"/>
  <c r="O363" i="11"/>
  <c r="T75" i="13"/>
  <c r="V75" i="13"/>
  <c r="U75" i="13"/>
  <c r="P402" i="13"/>
  <c r="O403" i="13"/>
  <c r="Q402" i="13"/>
  <c r="T148" i="12"/>
  <c r="U148" i="12"/>
  <c r="V148" i="12"/>
  <c r="U185" i="13"/>
  <c r="T185" i="13"/>
  <c r="V185" i="13"/>
  <c r="U26" i="13"/>
  <c r="V26" i="13"/>
  <c r="T26" i="13"/>
  <c r="P144" i="13"/>
  <c r="O145" i="13"/>
  <c r="Q144" i="13"/>
  <c r="O74" i="11"/>
  <c r="P73" i="11"/>
  <c r="U88" i="13"/>
  <c r="T88" i="13"/>
  <c r="V88" i="13"/>
  <c r="T114" i="10"/>
  <c r="U114" i="10"/>
  <c r="V114" i="10"/>
  <c r="T56" i="11"/>
  <c r="U56" i="11"/>
  <c r="V56" i="11"/>
  <c r="V342" i="11"/>
  <c r="U342" i="11"/>
  <c r="T342" i="11"/>
  <c r="R29" i="11"/>
  <c r="S29" i="11" s="1"/>
  <c r="T165" i="13"/>
  <c r="U165" i="13"/>
  <c r="V165" i="13"/>
  <c r="U334" i="13"/>
  <c r="V334" i="13"/>
  <c r="T334" i="13"/>
  <c r="R325" i="14"/>
  <c r="S325" i="14" s="1"/>
  <c r="T41" i="11"/>
  <c r="U41" i="11"/>
  <c r="V41" i="11"/>
  <c r="R147" i="12"/>
  <c r="S147" i="12"/>
  <c r="T137" i="10"/>
  <c r="U137" i="10"/>
  <c r="V137" i="10"/>
  <c r="P43" i="13"/>
  <c r="Q43" i="13"/>
  <c r="O44" i="13"/>
  <c r="R357" i="13"/>
  <c r="S357" i="13"/>
  <c r="R72" i="12"/>
  <c r="S72" i="12" s="1"/>
  <c r="R108" i="12"/>
  <c r="S108" i="12"/>
  <c r="R133" i="13"/>
  <c r="S133" i="13" s="1"/>
  <c r="R318" i="13"/>
  <c r="S318" i="13" s="1"/>
  <c r="Q100" i="14"/>
  <c r="U40" i="12"/>
  <c r="V40" i="12"/>
  <c r="T40" i="12"/>
  <c r="Q165" i="13"/>
  <c r="Q385" i="11"/>
  <c r="U39" i="14"/>
  <c r="V39" i="14"/>
  <c r="T39" i="14"/>
  <c r="T84" i="12"/>
  <c r="V84" i="12"/>
  <c r="U84" i="12"/>
  <c r="U361" i="11"/>
  <c r="V361" i="11"/>
  <c r="T361" i="11"/>
  <c r="Q401" i="13"/>
  <c r="P335" i="13"/>
  <c r="Q335" i="13" s="1"/>
  <c r="O336" i="13"/>
  <c r="Q119" i="14"/>
  <c r="Q208" i="13"/>
  <c r="T143" i="13"/>
  <c r="U143" i="13"/>
  <c r="V143" i="13"/>
  <c r="T72" i="11"/>
  <c r="U72" i="11"/>
  <c r="V72" i="11"/>
  <c r="Q41" i="11"/>
  <c r="V50" i="10"/>
  <c r="U50" i="10"/>
  <c r="T50" i="10"/>
  <c r="T29" i="11"/>
  <c r="U29" i="11"/>
  <c r="V29" i="11"/>
  <c r="R164" i="11" l="1"/>
  <c r="S164" i="11"/>
  <c r="AB25" i="7"/>
  <c r="AB59" i="7"/>
  <c r="AC59" i="7"/>
  <c r="AA101" i="7"/>
  <c r="AC101" i="7"/>
  <c r="AA25" i="7"/>
  <c r="AA59" i="7"/>
  <c r="AD59" i="7" s="1"/>
  <c r="AC25" i="7"/>
  <c r="R186" i="13"/>
  <c r="S186" i="13"/>
  <c r="R183" i="11"/>
  <c r="S183" i="11"/>
  <c r="R42" i="11"/>
  <c r="S42" i="11"/>
  <c r="S51" i="10"/>
  <c r="R51" i="10"/>
  <c r="R113" i="11"/>
  <c r="S113" i="11"/>
  <c r="S244" i="13"/>
  <c r="R244" i="13"/>
  <c r="R335" i="13"/>
  <c r="S335" i="13"/>
  <c r="R89" i="13"/>
  <c r="S89" i="13" s="1"/>
  <c r="R120" i="13"/>
  <c r="S120" i="13"/>
  <c r="R138" i="10"/>
  <c r="S138" i="10"/>
  <c r="R41" i="12"/>
  <c r="S41" i="12"/>
  <c r="T362" i="11"/>
  <c r="U362" i="11"/>
  <c r="V362" i="11"/>
  <c r="R40" i="14"/>
  <c r="S40" i="14" s="1"/>
  <c r="R366" i="10"/>
  <c r="S366" i="10"/>
  <c r="P26" i="12"/>
  <c r="Q26" i="12" s="1"/>
  <c r="O27" i="12"/>
  <c r="R426" i="13"/>
  <c r="S426" i="13"/>
  <c r="R41" i="11"/>
  <c r="S41" i="11"/>
  <c r="R208" i="13"/>
  <c r="S208" i="13"/>
  <c r="R385" i="11"/>
  <c r="S385" i="11"/>
  <c r="P44" i="13"/>
  <c r="O45" i="13"/>
  <c r="P74" i="11"/>
  <c r="Q74" i="11" s="1"/>
  <c r="O75" i="11"/>
  <c r="R402" i="13"/>
  <c r="S402" i="13"/>
  <c r="Q362" i="11"/>
  <c r="P167" i="13"/>
  <c r="O168" i="13"/>
  <c r="Q167" i="13"/>
  <c r="R115" i="10"/>
  <c r="S115" i="10" s="1"/>
  <c r="T40" i="14"/>
  <c r="U40" i="14"/>
  <c r="V40" i="14"/>
  <c r="T76" i="13"/>
  <c r="U76" i="13"/>
  <c r="V76" i="13"/>
  <c r="P367" i="10"/>
  <c r="O368" i="10"/>
  <c r="Q367" i="10"/>
  <c r="R209" i="13"/>
  <c r="S209" i="13"/>
  <c r="T355" i="14"/>
  <c r="U355" i="14"/>
  <c r="V355" i="14"/>
  <c r="T25" i="12"/>
  <c r="U25" i="12"/>
  <c r="V25" i="12"/>
  <c r="T73" i="12"/>
  <c r="V73" i="12"/>
  <c r="U73" i="12"/>
  <c r="P359" i="13"/>
  <c r="Q359" i="13"/>
  <c r="O360" i="13"/>
  <c r="P427" i="13"/>
  <c r="Q427" i="13" s="1"/>
  <c r="O428" i="13"/>
  <c r="R165" i="13"/>
  <c r="S165" i="13"/>
  <c r="R43" i="13"/>
  <c r="S43" i="13"/>
  <c r="R85" i="12"/>
  <c r="S85" i="12"/>
  <c r="R166" i="13"/>
  <c r="S166" i="13"/>
  <c r="T115" i="10"/>
  <c r="U115" i="10"/>
  <c r="V115" i="10"/>
  <c r="P245" i="13"/>
  <c r="Q245" i="13" s="1"/>
  <c r="O246" i="13"/>
  <c r="R326" i="14"/>
  <c r="S326" i="14"/>
  <c r="R40" i="10"/>
  <c r="S40" i="10" s="1"/>
  <c r="T366" i="10"/>
  <c r="U366" i="10"/>
  <c r="V366" i="10"/>
  <c r="P165" i="11"/>
  <c r="Q165" i="11" s="1"/>
  <c r="O166" i="11"/>
  <c r="P210" i="13"/>
  <c r="O211" i="13"/>
  <c r="P184" i="11"/>
  <c r="Q184" i="11" s="1"/>
  <c r="O185" i="11"/>
  <c r="U358" i="13"/>
  <c r="V358" i="13"/>
  <c r="T358" i="13"/>
  <c r="T426" i="13"/>
  <c r="U426" i="13"/>
  <c r="V426" i="13"/>
  <c r="P58" i="11"/>
  <c r="Q58" i="11" s="1"/>
  <c r="O59" i="11"/>
  <c r="T95" i="11"/>
  <c r="U95" i="11"/>
  <c r="V95" i="11"/>
  <c r="T24" i="14"/>
  <c r="U24" i="14"/>
  <c r="V24" i="14"/>
  <c r="R144" i="13"/>
  <c r="S144" i="13"/>
  <c r="P403" i="13"/>
  <c r="O404" i="13"/>
  <c r="Q403" i="13"/>
  <c r="R119" i="14"/>
  <c r="S119" i="14"/>
  <c r="T43" i="13"/>
  <c r="U43" i="13"/>
  <c r="V43" i="13"/>
  <c r="P145" i="13"/>
  <c r="O146" i="13"/>
  <c r="Q145" i="13"/>
  <c r="T402" i="13"/>
  <c r="U402" i="13"/>
  <c r="V402" i="13"/>
  <c r="P86" i="12"/>
  <c r="Q86" i="12" s="1"/>
  <c r="O87" i="12"/>
  <c r="P42" i="12"/>
  <c r="Q42" i="12" s="1"/>
  <c r="O43" i="12"/>
  <c r="V166" i="13"/>
  <c r="T166" i="13"/>
  <c r="U166" i="13"/>
  <c r="P327" i="14"/>
  <c r="O328" i="14"/>
  <c r="Q327" i="14"/>
  <c r="T40" i="10"/>
  <c r="U40" i="10"/>
  <c r="V40" i="10"/>
  <c r="P187" i="13"/>
  <c r="Q187" i="13" s="1"/>
  <c r="O188" i="13"/>
  <c r="T209" i="13"/>
  <c r="U209" i="13"/>
  <c r="V209" i="13"/>
  <c r="P43" i="11"/>
  <c r="O44" i="11"/>
  <c r="T73" i="11"/>
  <c r="U73" i="11"/>
  <c r="V73" i="11"/>
  <c r="T386" i="11"/>
  <c r="U386" i="11"/>
  <c r="V386" i="11"/>
  <c r="P336" i="13"/>
  <c r="Q336" i="13" s="1"/>
  <c r="O337" i="13"/>
  <c r="T144" i="13"/>
  <c r="U144" i="13"/>
  <c r="V144" i="13"/>
  <c r="V85" i="12"/>
  <c r="U85" i="12"/>
  <c r="T85" i="12"/>
  <c r="P52" i="10"/>
  <c r="O53" i="10"/>
  <c r="Q52" i="10"/>
  <c r="T244" i="13"/>
  <c r="U244" i="13"/>
  <c r="V244" i="13"/>
  <c r="T326" i="14"/>
  <c r="U326" i="14"/>
  <c r="V326" i="14"/>
  <c r="P41" i="10"/>
  <c r="Q41" i="10"/>
  <c r="T164" i="11"/>
  <c r="U164" i="11"/>
  <c r="V164" i="11"/>
  <c r="R101" i="14"/>
  <c r="S101" i="14" s="1"/>
  <c r="T183" i="11"/>
  <c r="U183" i="11"/>
  <c r="V183" i="11"/>
  <c r="R218" i="11"/>
  <c r="S218" i="11"/>
  <c r="P139" i="10"/>
  <c r="O140" i="10"/>
  <c r="V42" i="11"/>
  <c r="T42" i="11"/>
  <c r="U42" i="11"/>
  <c r="S355" i="14"/>
  <c r="R355" i="14"/>
  <c r="R358" i="13"/>
  <c r="S358" i="13"/>
  <c r="T41" i="12"/>
  <c r="V41" i="12"/>
  <c r="U41" i="12"/>
  <c r="T51" i="10"/>
  <c r="U51" i="10"/>
  <c r="V51" i="10"/>
  <c r="R27" i="13"/>
  <c r="S27" i="13" s="1"/>
  <c r="P121" i="14"/>
  <c r="Q121" i="14" s="1"/>
  <c r="O122" i="14"/>
  <c r="P121" i="13"/>
  <c r="O122" i="13"/>
  <c r="T186" i="13"/>
  <c r="U186" i="13"/>
  <c r="V186" i="13"/>
  <c r="R60" i="13"/>
  <c r="S60" i="13"/>
  <c r="T101" i="14"/>
  <c r="U101" i="14"/>
  <c r="V101" i="14"/>
  <c r="T113" i="11"/>
  <c r="U113" i="11"/>
  <c r="V113" i="11"/>
  <c r="P219" i="11"/>
  <c r="O220" i="11"/>
  <c r="Q219" i="11"/>
  <c r="V138" i="10"/>
  <c r="T138" i="10"/>
  <c r="U138" i="10"/>
  <c r="S73" i="12"/>
  <c r="R73" i="12"/>
  <c r="R57" i="11"/>
  <c r="S57" i="11"/>
  <c r="P28" i="13"/>
  <c r="O29" i="13"/>
  <c r="Q28" i="13"/>
  <c r="R120" i="14"/>
  <c r="S120" i="14"/>
  <c r="T120" i="13"/>
  <c r="U120" i="13"/>
  <c r="V120" i="13"/>
  <c r="T60" i="13"/>
  <c r="U60" i="13"/>
  <c r="V60" i="13"/>
  <c r="Q95" i="11"/>
  <c r="P25" i="14"/>
  <c r="Q25" i="14" s="1"/>
  <c r="O26" i="14"/>
  <c r="P387" i="11"/>
  <c r="Q387" i="11"/>
  <c r="P114" i="11"/>
  <c r="O115" i="11"/>
  <c r="Q114" i="11"/>
  <c r="T218" i="11"/>
  <c r="U218" i="11"/>
  <c r="V218" i="11"/>
  <c r="T89" i="13"/>
  <c r="U89" i="13"/>
  <c r="V89" i="13"/>
  <c r="P77" i="13"/>
  <c r="Q77" i="13"/>
  <c r="T335" i="13"/>
  <c r="U335" i="13"/>
  <c r="V335" i="13"/>
  <c r="R100" i="14"/>
  <c r="S100" i="14"/>
  <c r="R401" i="13"/>
  <c r="S401" i="13"/>
  <c r="Q73" i="11"/>
  <c r="P363" i="11"/>
  <c r="Q363" i="11"/>
  <c r="T57" i="11"/>
  <c r="U57" i="11"/>
  <c r="V57" i="11"/>
  <c r="P90" i="13"/>
  <c r="O91" i="13"/>
  <c r="Q90" i="13"/>
  <c r="T27" i="13"/>
  <c r="U27" i="13"/>
  <c r="V27" i="13"/>
  <c r="P41" i="14"/>
  <c r="Q41" i="14" s="1"/>
  <c r="O42" i="14"/>
  <c r="T120" i="14"/>
  <c r="U120" i="14"/>
  <c r="V120" i="14"/>
  <c r="Q76" i="13"/>
  <c r="P61" i="13"/>
  <c r="Q61" i="13"/>
  <c r="O62" i="13"/>
  <c r="P96" i="11"/>
  <c r="O97" i="11"/>
  <c r="Q96" i="11"/>
  <c r="P356" i="14"/>
  <c r="Q356" i="14" s="1"/>
  <c r="O357" i="14"/>
  <c r="Q25" i="12"/>
  <c r="Q24" i="14"/>
  <c r="Q386" i="11"/>
  <c r="P74" i="12"/>
  <c r="Q74" i="12"/>
  <c r="R187" i="13" l="1"/>
  <c r="S187" i="13"/>
  <c r="R165" i="11"/>
  <c r="S165" i="11" s="1"/>
  <c r="R26" i="12"/>
  <c r="S26" i="12"/>
  <c r="R245" i="13"/>
  <c r="S245" i="13"/>
  <c r="R336" i="13"/>
  <c r="S336" i="13" s="1"/>
  <c r="R42" i="12"/>
  <c r="S42" i="12"/>
  <c r="R25" i="14"/>
  <c r="S25" i="14" s="1"/>
  <c r="R356" i="14"/>
  <c r="S356" i="14"/>
  <c r="R86" i="12"/>
  <c r="S86" i="12" s="1"/>
  <c r="R41" i="14"/>
  <c r="S41" i="14"/>
  <c r="R184" i="11"/>
  <c r="S184" i="11"/>
  <c r="S427" i="13"/>
  <c r="R427" i="13"/>
  <c r="R74" i="11"/>
  <c r="S74" i="11"/>
  <c r="R58" i="11"/>
  <c r="S58" i="11"/>
  <c r="R121" i="14"/>
  <c r="S121" i="14"/>
  <c r="P115" i="11"/>
  <c r="O116" i="11"/>
  <c r="R386" i="11"/>
  <c r="S386" i="11" s="1"/>
  <c r="T96" i="11"/>
  <c r="U96" i="11"/>
  <c r="V96" i="11"/>
  <c r="T90" i="13"/>
  <c r="U90" i="13"/>
  <c r="V90" i="13"/>
  <c r="V114" i="11"/>
  <c r="T114" i="11"/>
  <c r="U114" i="11"/>
  <c r="P29" i="13"/>
  <c r="O30" i="13"/>
  <c r="Q29" i="13"/>
  <c r="P220" i="11"/>
  <c r="Q220" i="11" s="1"/>
  <c r="O221" i="11"/>
  <c r="P91" i="13"/>
  <c r="Q91" i="13" s="1"/>
  <c r="O92" i="13"/>
  <c r="P62" i="13"/>
  <c r="O63" i="13"/>
  <c r="T28" i="13"/>
  <c r="U28" i="13"/>
  <c r="V28" i="13"/>
  <c r="U219" i="11"/>
  <c r="V219" i="11"/>
  <c r="T219" i="11"/>
  <c r="P43" i="12"/>
  <c r="Q43" i="12"/>
  <c r="R145" i="13"/>
  <c r="S145" i="13" s="1"/>
  <c r="R403" i="13"/>
  <c r="S403" i="13" s="1"/>
  <c r="P166" i="11"/>
  <c r="O167" i="11"/>
  <c r="P428" i="13"/>
  <c r="Q428" i="13"/>
  <c r="R367" i="10"/>
  <c r="S367" i="10"/>
  <c r="P27" i="12"/>
  <c r="Q27" i="12"/>
  <c r="O28" i="12"/>
  <c r="O43" i="14"/>
  <c r="P42" i="14"/>
  <c r="Q42" i="14"/>
  <c r="R52" i="10"/>
  <c r="S52" i="10"/>
  <c r="R327" i="14"/>
  <c r="S327" i="14"/>
  <c r="P146" i="13"/>
  <c r="Q146" i="13"/>
  <c r="T165" i="11"/>
  <c r="U165" i="11"/>
  <c r="V165" i="11"/>
  <c r="T427" i="13"/>
  <c r="U427" i="13"/>
  <c r="V427" i="13"/>
  <c r="O369" i="10"/>
  <c r="P368" i="10"/>
  <c r="Q368" i="10" s="1"/>
  <c r="U26" i="12"/>
  <c r="V26" i="12"/>
  <c r="T26" i="12"/>
  <c r="AC84" i="7"/>
  <c r="T74" i="12"/>
  <c r="U74" i="12"/>
  <c r="V74" i="12"/>
  <c r="V77" i="13"/>
  <c r="T77" i="13"/>
  <c r="U77" i="13"/>
  <c r="R362" i="11"/>
  <c r="S362" i="11"/>
  <c r="R61" i="13"/>
  <c r="S61" i="13" s="1"/>
  <c r="V121" i="14"/>
  <c r="U121" i="14"/>
  <c r="T121" i="14"/>
  <c r="R41" i="10"/>
  <c r="S41" i="10"/>
  <c r="T42" i="12"/>
  <c r="U42" i="12"/>
  <c r="V42" i="12"/>
  <c r="P404" i="13"/>
  <c r="O405" i="13"/>
  <c r="Q404" i="13"/>
  <c r="V61" i="13"/>
  <c r="T61" i="13"/>
  <c r="U61" i="13"/>
  <c r="V41" i="10"/>
  <c r="T41" i="10"/>
  <c r="U41" i="10"/>
  <c r="O54" i="10"/>
  <c r="P53" i="10"/>
  <c r="Q53" i="10" s="1"/>
  <c r="P328" i="14"/>
  <c r="O329" i="14"/>
  <c r="P87" i="12"/>
  <c r="Q87" i="12" s="1"/>
  <c r="O88" i="12"/>
  <c r="U145" i="13"/>
  <c r="V145" i="13"/>
  <c r="T145" i="13"/>
  <c r="T403" i="13"/>
  <c r="U403" i="13"/>
  <c r="V403" i="13"/>
  <c r="P185" i="11"/>
  <c r="O186" i="11"/>
  <c r="Q185" i="11"/>
  <c r="P246" i="13"/>
  <c r="O247" i="13"/>
  <c r="Q246" i="13"/>
  <c r="P360" i="13"/>
  <c r="Q360" i="13" s="1"/>
  <c r="O361" i="13"/>
  <c r="T367" i="10"/>
  <c r="U367" i="10"/>
  <c r="V367" i="10"/>
  <c r="P75" i="11"/>
  <c r="O76" i="11"/>
  <c r="P97" i="11"/>
  <c r="Q97" i="11"/>
  <c r="R28" i="13"/>
  <c r="S28" i="13"/>
  <c r="R219" i="11"/>
  <c r="S219" i="11"/>
  <c r="U121" i="13"/>
  <c r="V121" i="13"/>
  <c r="T121" i="13"/>
  <c r="U139" i="10"/>
  <c r="T139" i="10"/>
  <c r="V139" i="10"/>
  <c r="T43" i="11"/>
  <c r="U43" i="11"/>
  <c r="V43" i="11"/>
  <c r="T210" i="13"/>
  <c r="U210" i="13"/>
  <c r="V210" i="13"/>
  <c r="T44" i="13"/>
  <c r="U44" i="13"/>
  <c r="V44" i="13"/>
  <c r="R387" i="11"/>
  <c r="S387" i="11"/>
  <c r="T41" i="14"/>
  <c r="U41" i="14"/>
  <c r="V41" i="14"/>
  <c r="T387" i="11"/>
  <c r="U387" i="11"/>
  <c r="V387" i="11"/>
  <c r="P357" i="14"/>
  <c r="O358" i="14"/>
  <c r="R76" i="13"/>
  <c r="S76" i="13"/>
  <c r="R363" i="11"/>
  <c r="S363" i="11"/>
  <c r="P26" i="14"/>
  <c r="O27" i="14"/>
  <c r="Q26" i="14"/>
  <c r="T52" i="10"/>
  <c r="U52" i="10"/>
  <c r="V52" i="10"/>
  <c r="V327" i="14"/>
  <c r="T327" i="14"/>
  <c r="U327" i="14"/>
  <c r="V184" i="11"/>
  <c r="T184" i="11"/>
  <c r="U184" i="11"/>
  <c r="T245" i="13"/>
  <c r="U245" i="13"/>
  <c r="V245" i="13"/>
  <c r="R359" i="13"/>
  <c r="S359" i="13" s="1"/>
  <c r="S167" i="13"/>
  <c r="R167" i="13"/>
  <c r="V74" i="11"/>
  <c r="T74" i="11"/>
  <c r="U74" i="11"/>
  <c r="AA84" i="7"/>
  <c r="R24" i="14"/>
  <c r="S24" i="14"/>
  <c r="R25" i="12"/>
  <c r="S25" i="12"/>
  <c r="T356" i="14"/>
  <c r="U356" i="14"/>
  <c r="V356" i="14"/>
  <c r="T363" i="11"/>
  <c r="U363" i="11"/>
  <c r="V363" i="11"/>
  <c r="T25" i="14"/>
  <c r="V25" i="14"/>
  <c r="U25" i="14"/>
  <c r="Q121" i="13"/>
  <c r="Q139" i="10"/>
  <c r="P337" i="13"/>
  <c r="Q337" i="13" s="1"/>
  <c r="O338" i="13"/>
  <c r="Q43" i="11"/>
  <c r="P188" i="13"/>
  <c r="Q188" i="13" s="1"/>
  <c r="O189" i="13"/>
  <c r="T86" i="12"/>
  <c r="V86" i="12"/>
  <c r="U86" i="12"/>
  <c r="P59" i="11"/>
  <c r="Q59" i="11"/>
  <c r="Q210" i="13"/>
  <c r="T359" i="13"/>
  <c r="V359" i="13"/>
  <c r="U359" i="13"/>
  <c r="P168" i="13"/>
  <c r="Q168" i="13" s="1"/>
  <c r="O169" i="13"/>
  <c r="Q44" i="13"/>
  <c r="AB84" i="7"/>
  <c r="P122" i="14"/>
  <c r="Q122" i="14" s="1"/>
  <c r="O123" i="14"/>
  <c r="R74" i="12"/>
  <c r="S74" i="12"/>
  <c r="R96" i="11"/>
  <c r="S96" i="11"/>
  <c r="R90" i="13"/>
  <c r="S90" i="13"/>
  <c r="R73" i="11"/>
  <c r="S73" i="11"/>
  <c r="R77" i="13"/>
  <c r="S77" i="13"/>
  <c r="R114" i="11"/>
  <c r="S114" i="11" s="1"/>
  <c r="R95" i="11"/>
  <c r="S95" i="11" s="1"/>
  <c r="P122" i="13"/>
  <c r="Q122" i="13" s="1"/>
  <c r="O123" i="13"/>
  <c r="P140" i="10"/>
  <c r="Q140" i="10" s="1"/>
  <c r="O141" i="10"/>
  <c r="T336" i="13"/>
  <c r="U336" i="13"/>
  <c r="V336" i="13"/>
  <c r="P44" i="11"/>
  <c r="Q44" i="11"/>
  <c r="O45" i="11"/>
  <c r="U187" i="13"/>
  <c r="V187" i="13"/>
  <c r="T187" i="13"/>
  <c r="V58" i="11"/>
  <c r="T58" i="11"/>
  <c r="U58" i="11"/>
  <c r="P211" i="13"/>
  <c r="Q211" i="13"/>
  <c r="O212" i="13"/>
  <c r="T167" i="13"/>
  <c r="U167" i="13"/>
  <c r="V167" i="13"/>
  <c r="P45" i="13"/>
  <c r="Q45" i="13"/>
  <c r="AD25" i="7"/>
  <c r="R188" i="13" l="1"/>
  <c r="S188" i="13" s="1"/>
  <c r="S87" i="12"/>
  <c r="R87" i="12"/>
  <c r="S122" i="14"/>
  <c r="R122" i="14"/>
  <c r="R140" i="10"/>
  <c r="S140" i="10"/>
  <c r="S360" i="13"/>
  <c r="R360" i="13"/>
  <c r="R91" i="13"/>
  <c r="S91" i="13"/>
  <c r="R337" i="13"/>
  <c r="S337" i="13"/>
  <c r="R53" i="10"/>
  <c r="S53" i="10"/>
  <c r="R368" i="10"/>
  <c r="S368" i="10"/>
  <c r="R220" i="11"/>
  <c r="S220" i="11" s="1"/>
  <c r="R122" i="13"/>
  <c r="S122" i="13"/>
  <c r="R168" i="13"/>
  <c r="S168" i="13"/>
  <c r="R59" i="11"/>
  <c r="S59" i="11" s="1"/>
  <c r="P358" i="14"/>
  <c r="Q358" i="14"/>
  <c r="P76" i="11"/>
  <c r="O77" i="11"/>
  <c r="Q76" i="11"/>
  <c r="P169" i="13"/>
  <c r="O170" i="13"/>
  <c r="T59" i="11"/>
  <c r="U59" i="11"/>
  <c r="V59" i="11"/>
  <c r="P27" i="14"/>
  <c r="Q27" i="14"/>
  <c r="U357" i="14"/>
  <c r="V357" i="14"/>
  <c r="T357" i="14"/>
  <c r="T75" i="11"/>
  <c r="U75" i="11"/>
  <c r="V75" i="11"/>
  <c r="P247" i="13"/>
  <c r="Q247" i="13"/>
  <c r="O248" i="13"/>
  <c r="T328" i="14"/>
  <c r="U328" i="14"/>
  <c r="V328" i="14"/>
  <c r="R27" i="12"/>
  <c r="S27" i="12" s="1"/>
  <c r="T166" i="11"/>
  <c r="U166" i="11"/>
  <c r="V166" i="11"/>
  <c r="P92" i="13"/>
  <c r="O93" i="13"/>
  <c r="Q92" i="13"/>
  <c r="O31" i="13"/>
  <c r="P30" i="13"/>
  <c r="Q30" i="13"/>
  <c r="P212" i="13"/>
  <c r="Q212" i="13"/>
  <c r="O213" i="13"/>
  <c r="Q141" i="10"/>
  <c r="O142" i="10"/>
  <c r="P141" i="10"/>
  <c r="P338" i="13"/>
  <c r="Q338" i="13"/>
  <c r="T26" i="14"/>
  <c r="U26" i="14"/>
  <c r="V26" i="14"/>
  <c r="AB101" i="7"/>
  <c r="AD101" i="7" s="1"/>
  <c r="U246" i="13"/>
  <c r="V246" i="13"/>
  <c r="T246" i="13"/>
  <c r="T27" i="12"/>
  <c r="U27" i="12"/>
  <c r="V27" i="12"/>
  <c r="T29" i="13"/>
  <c r="U29" i="13"/>
  <c r="V29" i="13"/>
  <c r="R246" i="13"/>
  <c r="S246" i="13"/>
  <c r="R211" i="13"/>
  <c r="S211" i="13"/>
  <c r="P45" i="11"/>
  <c r="Q45" i="11"/>
  <c r="O46" i="11"/>
  <c r="T140" i="10"/>
  <c r="U140" i="10"/>
  <c r="V140" i="10"/>
  <c r="T168" i="13"/>
  <c r="U168" i="13"/>
  <c r="V168" i="13"/>
  <c r="T337" i="13"/>
  <c r="U337" i="13"/>
  <c r="V337" i="13"/>
  <c r="S185" i="11"/>
  <c r="R185" i="11"/>
  <c r="U53" i="10"/>
  <c r="V53" i="10"/>
  <c r="T53" i="10"/>
  <c r="R404" i="13"/>
  <c r="S404" i="13"/>
  <c r="R42" i="14"/>
  <c r="S42" i="14"/>
  <c r="T91" i="13"/>
  <c r="V91" i="13"/>
  <c r="U91" i="13"/>
  <c r="S43" i="11"/>
  <c r="R43" i="11"/>
  <c r="V211" i="13"/>
  <c r="T211" i="13"/>
  <c r="U211" i="13"/>
  <c r="R44" i="11"/>
  <c r="S44" i="11"/>
  <c r="P123" i="13"/>
  <c r="Q123" i="13"/>
  <c r="R139" i="10"/>
  <c r="S139" i="10"/>
  <c r="P186" i="11"/>
  <c r="Q186" i="11"/>
  <c r="P54" i="10"/>
  <c r="Q54" i="10"/>
  <c r="P405" i="13"/>
  <c r="Q405" i="13"/>
  <c r="T42" i="14"/>
  <c r="U42" i="14"/>
  <c r="V42" i="14"/>
  <c r="P329" i="14"/>
  <c r="O330" i="14"/>
  <c r="Q329" i="14"/>
  <c r="P167" i="11"/>
  <c r="O168" i="11"/>
  <c r="Q167" i="11"/>
  <c r="T62" i="13"/>
  <c r="U62" i="13"/>
  <c r="V62" i="13"/>
  <c r="T115" i="11"/>
  <c r="U115" i="11"/>
  <c r="V115" i="11"/>
  <c r="R45" i="13"/>
  <c r="S45" i="13" s="1"/>
  <c r="T44" i="11"/>
  <c r="U44" i="11"/>
  <c r="V44" i="11"/>
  <c r="P123" i="14"/>
  <c r="Q123" i="14" s="1"/>
  <c r="O124" i="14"/>
  <c r="P189" i="13"/>
  <c r="O190" i="13"/>
  <c r="Q189" i="13"/>
  <c r="R121" i="13"/>
  <c r="S121" i="13"/>
  <c r="R97" i="11"/>
  <c r="S97" i="11" s="1"/>
  <c r="T185" i="11"/>
  <c r="U185" i="11"/>
  <c r="V185" i="11"/>
  <c r="P88" i="12"/>
  <c r="Q88" i="12" s="1"/>
  <c r="O89" i="12"/>
  <c r="T404" i="13"/>
  <c r="U404" i="13"/>
  <c r="V404" i="13"/>
  <c r="T368" i="10"/>
  <c r="U368" i="10"/>
  <c r="V368" i="10"/>
  <c r="R146" i="13"/>
  <c r="S146" i="13"/>
  <c r="P43" i="14"/>
  <c r="Q43" i="14" s="1"/>
  <c r="O44" i="14"/>
  <c r="R428" i="13"/>
  <c r="S428" i="13" s="1"/>
  <c r="P221" i="11"/>
  <c r="O222" i="11"/>
  <c r="R44" i="13"/>
  <c r="S44" i="13"/>
  <c r="O29" i="12"/>
  <c r="P28" i="12"/>
  <c r="Q28" i="12" s="1"/>
  <c r="R29" i="13"/>
  <c r="S29" i="13"/>
  <c r="T45" i="13"/>
  <c r="U45" i="13"/>
  <c r="V45" i="13"/>
  <c r="T122" i="13"/>
  <c r="U122" i="13"/>
  <c r="V122" i="13"/>
  <c r="T97" i="11"/>
  <c r="U97" i="11"/>
  <c r="V97" i="11"/>
  <c r="P361" i="13"/>
  <c r="Q361" i="13" s="1"/>
  <c r="O362" i="13"/>
  <c r="T87" i="12"/>
  <c r="U87" i="12"/>
  <c r="V87" i="12"/>
  <c r="P369" i="10"/>
  <c r="O370" i="10"/>
  <c r="Q369" i="10"/>
  <c r="T146" i="13"/>
  <c r="U146" i="13"/>
  <c r="V146" i="13"/>
  <c r="T428" i="13"/>
  <c r="U428" i="13"/>
  <c r="V428" i="13"/>
  <c r="R43" i="12"/>
  <c r="S43" i="12" s="1"/>
  <c r="Q62" i="13"/>
  <c r="P116" i="11"/>
  <c r="Q116" i="11"/>
  <c r="O117" i="11"/>
  <c r="R26" i="14"/>
  <c r="S26" i="14"/>
  <c r="T122" i="14"/>
  <c r="U122" i="14"/>
  <c r="V122" i="14"/>
  <c r="R210" i="13"/>
  <c r="S210" i="13"/>
  <c r="T188" i="13"/>
  <c r="U188" i="13"/>
  <c r="V188" i="13"/>
  <c r="AD84" i="7"/>
  <c r="Q357" i="14"/>
  <c r="Q75" i="11"/>
  <c r="T360" i="13"/>
  <c r="U360" i="13"/>
  <c r="V360" i="13"/>
  <c r="Q328" i="14"/>
  <c r="Q166" i="11"/>
  <c r="T43" i="12"/>
  <c r="V43" i="12"/>
  <c r="U43" i="12"/>
  <c r="P63" i="13"/>
  <c r="O64" i="13"/>
  <c r="Q63" i="13"/>
  <c r="T220" i="11"/>
  <c r="U220" i="11"/>
  <c r="V220" i="11"/>
  <c r="Q115" i="11"/>
  <c r="R361" i="13" l="1"/>
  <c r="S361" i="13"/>
  <c r="R28" i="12"/>
  <c r="S28" i="12"/>
  <c r="R43" i="14"/>
  <c r="S43" i="14"/>
  <c r="R123" i="14"/>
  <c r="S123" i="14"/>
  <c r="R88" i="12"/>
  <c r="S88" i="12"/>
  <c r="R166" i="11"/>
  <c r="S166" i="11"/>
  <c r="R189" i="13"/>
  <c r="S189" i="13"/>
  <c r="R328" i="14"/>
  <c r="S328" i="14" s="1"/>
  <c r="P117" i="11"/>
  <c r="Q117" i="11"/>
  <c r="O118" i="11"/>
  <c r="P190" i="13"/>
  <c r="O191" i="13"/>
  <c r="Q190" i="13"/>
  <c r="P46" i="11"/>
  <c r="Q46" i="11"/>
  <c r="T212" i="13"/>
  <c r="U212" i="13"/>
  <c r="V212" i="13"/>
  <c r="R247" i="13"/>
  <c r="S247" i="13"/>
  <c r="R27" i="14"/>
  <c r="S27" i="14"/>
  <c r="R76" i="11"/>
  <c r="S76" i="11"/>
  <c r="R63" i="13"/>
  <c r="S63" i="13"/>
  <c r="R116" i="11"/>
  <c r="S116" i="11"/>
  <c r="T28" i="12"/>
  <c r="V28" i="12"/>
  <c r="U28" i="12"/>
  <c r="T189" i="13"/>
  <c r="U189" i="13"/>
  <c r="V189" i="13"/>
  <c r="R167" i="11"/>
  <c r="S167" i="11"/>
  <c r="R45" i="11"/>
  <c r="S45" i="11"/>
  <c r="R338" i="13"/>
  <c r="S338" i="13"/>
  <c r="R30" i="13"/>
  <c r="S30" i="13"/>
  <c r="T247" i="13"/>
  <c r="U247" i="13"/>
  <c r="V247" i="13"/>
  <c r="T27" i="14"/>
  <c r="U27" i="14"/>
  <c r="V27" i="14"/>
  <c r="P77" i="11"/>
  <c r="O78" i="11"/>
  <c r="P64" i="13"/>
  <c r="Q64" i="13" s="1"/>
  <c r="O65" i="13"/>
  <c r="T116" i="11"/>
  <c r="U116" i="11"/>
  <c r="V116" i="11"/>
  <c r="P29" i="12"/>
  <c r="Q29" i="12"/>
  <c r="P168" i="11"/>
  <c r="Q168" i="11" s="1"/>
  <c r="O169" i="11"/>
  <c r="R405" i="13"/>
  <c r="S405" i="13"/>
  <c r="R123" i="13"/>
  <c r="S123" i="13"/>
  <c r="U45" i="11"/>
  <c r="AB89" i="7" s="1"/>
  <c r="V45" i="11"/>
  <c r="AC89" i="7" s="1"/>
  <c r="T45" i="11"/>
  <c r="AA89" i="7" s="1"/>
  <c r="T338" i="13"/>
  <c r="U338" i="13"/>
  <c r="V338" i="13"/>
  <c r="T30" i="13"/>
  <c r="U30" i="13"/>
  <c r="V30" i="13"/>
  <c r="T76" i="11"/>
  <c r="U76" i="11"/>
  <c r="V76" i="11"/>
  <c r="T221" i="11"/>
  <c r="U221" i="11"/>
  <c r="V221" i="11"/>
  <c r="P248" i="13"/>
  <c r="O249" i="13"/>
  <c r="Q248" i="13"/>
  <c r="T63" i="13"/>
  <c r="U63" i="13"/>
  <c r="V63" i="13"/>
  <c r="S62" i="13"/>
  <c r="R62" i="13"/>
  <c r="P362" i="13"/>
  <c r="Q362" i="13"/>
  <c r="O363" i="13"/>
  <c r="P44" i="14"/>
  <c r="O45" i="14"/>
  <c r="P124" i="14"/>
  <c r="O125" i="14"/>
  <c r="Q124" i="14"/>
  <c r="T167" i="11"/>
  <c r="U167" i="11"/>
  <c r="V167" i="11"/>
  <c r="V405" i="13"/>
  <c r="T405" i="13"/>
  <c r="U405" i="13"/>
  <c r="T123" i="13"/>
  <c r="U123" i="13"/>
  <c r="V123" i="13"/>
  <c r="V141" i="10"/>
  <c r="T141" i="10"/>
  <c r="U141" i="10"/>
  <c r="P31" i="13"/>
  <c r="Q31" i="13"/>
  <c r="R358" i="14"/>
  <c r="S358" i="14"/>
  <c r="T186" i="11"/>
  <c r="U186" i="11"/>
  <c r="V186" i="11"/>
  <c r="U169" i="13"/>
  <c r="V169" i="13"/>
  <c r="T169" i="13"/>
  <c r="R75" i="11"/>
  <c r="S75" i="11" s="1"/>
  <c r="R369" i="10"/>
  <c r="S369" i="10"/>
  <c r="T361" i="13"/>
  <c r="U361" i="13"/>
  <c r="V361" i="13"/>
  <c r="T43" i="14"/>
  <c r="V43" i="14"/>
  <c r="U43" i="14"/>
  <c r="T123" i="14"/>
  <c r="U123" i="14"/>
  <c r="V123" i="14"/>
  <c r="R329" i="14"/>
  <c r="S329" i="14"/>
  <c r="R54" i="10"/>
  <c r="S54" i="10"/>
  <c r="P142" i="10"/>
  <c r="Q142" i="10" s="1"/>
  <c r="O143" i="10"/>
  <c r="R92" i="13"/>
  <c r="S92" i="13"/>
  <c r="T358" i="14"/>
  <c r="U358" i="14"/>
  <c r="V358" i="14"/>
  <c r="S212" i="13"/>
  <c r="R212" i="13"/>
  <c r="P370" i="10"/>
  <c r="O371" i="10"/>
  <c r="Q370" i="10"/>
  <c r="Q221" i="11"/>
  <c r="P330" i="14"/>
  <c r="Q330" i="14" s="1"/>
  <c r="O331" i="14"/>
  <c r="T54" i="10"/>
  <c r="U54" i="10"/>
  <c r="V54" i="10"/>
  <c r="S141" i="10"/>
  <c r="R141" i="10"/>
  <c r="O94" i="13"/>
  <c r="P93" i="13"/>
  <c r="Q93" i="13"/>
  <c r="Q169" i="13"/>
  <c r="U88" i="12"/>
  <c r="V88" i="12"/>
  <c r="T88" i="12"/>
  <c r="S115" i="11"/>
  <c r="R115" i="11"/>
  <c r="R357" i="14"/>
  <c r="S357" i="14"/>
  <c r="O62" i="7"/>
  <c r="Q26" i="7"/>
  <c r="P88" i="7"/>
  <c r="O88" i="7"/>
  <c r="P63" i="7"/>
  <c r="R63" i="7" s="1"/>
  <c r="O97" i="7"/>
  <c r="O26" i="7"/>
  <c r="Q88" i="7"/>
  <c r="Q97" i="7"/>
  <c r="P62" i="7"/>
  <c r="P26" i="7"/>
  <c r="V369" i="10"/>
  <c r="T369" i="10"/>
  <c r="U369" i="10"/>
  <c r="P222" i="11"/>
  <c r="O223" i="11"/>
  <c r="Q222" i="11"/>
  <c r="P89" i="12"/>
  <c r="O90" i="12"/>
  <c r="T329" i="14"/>
  <c r="U329" i="14"/>
  <c r="V329" i="14"/>
  <c r="R186" i="11"/>
  <c r="S186" i="11"/>
  <c r="P213" i="13"/>
  <c r="Q213" i="13"/>
  <c r="T92" i="13"/>
  <c r="U92" i="13"/>
  <c r="V92" i="13"/>
  <c r="P170" i="13"/>
  <c r="Q170" i="13"/>
  <c r="R142" i="10" l="1"/>
  <c r="S142" i="10"/>
  <c r="R64" i="13"/>
  <c r="S64" i="13"/>
  <c r="AD89" i="7"/>
  <c r="R168" i="11"/>
  <c r="S168" i="11"/>
  <c r="R330" i="14"/>
  <c r="S330" i="14"/>
  <c r="V29" i="12"/>
  <c r="T29" i="12"/>
  <c r="U29" i="12"/>
  <c r="R93" i="13"/>
  <c r="S93" i="13" s="1"/>
  <c r="P371" i="10"/>
  <c r="O372" i="10"/>
  <c r="Q371" i="10"/>
  <c r="R31" i="13"/>
  <c r="S31" i="13" s="1"/>
  <c r="R362" i="13"/>
  <c r="S362" i="13"/>
  <c r="P249" i="13"/>
  <c r="Q249" i="13" s="1"/>
  <c r="O250" i="13"/>
  <c r="R190" i="13"/>
  <c r="S190" i="13"/>
  <c r="R221" i="11"/>
  <c r="S221" i="11"/>
  <c r="P78" i="11"/>
  <c r="O79" i="11"/>
  <c r="R169" i="13"/>
  <c r="S169" i="13"/>
  <c r="T222" i="11"/>
  <c r="U222" i="11"/>
  <c r="V222" i="11"/>
  <c r="R97" i="7"/>
  <c r="T93" i="13"/>
  <c r="U93" i="13"/>
  <c r="V93" i="13"/>
  <c r="T370" i="10"/>
  <c r="U370" i="10"/>
  <c r="V370" i="10"/>
  <c r="O144" i="10"/>
  <c r="P143" i="10"/>
  <c r="Q143" i="10"/>
  <c r="V31" i="13"/>
  <c r="T31" i="13"/>
  <c r="U31" i="13"/>
  <c r="R124" i="14"/>
  <c r="S124" i="14"/>
  <c r="V362" i="13"/>
  <c r="T362" i="13"/>
  <c r="U362" i="13"/>
  <c r="T248" i="13"/>
  <c r="U248" i="13"/>
  <c r="V248" i="13"/>
  <c r="P191" i="13"/>
  <c r="O192" i="13"/>
  <c r="V44" i="14"/>
  <c r="T44" i="14"/>
  <c r="U44" i="14"/>
  <c r="S370" i="10"/>
  <c r="R370" i="10"/>
  <c r="U77" i="11"/>
  <c r="V77" i="11"/>
  <c r="T77" i="11"/>
  <c r="P223" i="11"/>
  <c r="Q223" i="11"/>
  <c r="O224" i="11"/>
  <c r="R88" i="7"/>
  <c r="P94" i="13"/>
  <c r="O95" i="13"/>
  <c r="Q94" i="13"/>
  <c r="P125" i="14"/>
  <c r="O126" i="14"/>
  <c r="Q125" i="14"/>
  <c r="P169" i="11"/>
  <c r="O170" i="11"/>
  <c r="Q169" i="11"/>
  <c r="P65" i="13"/>
  <c r="Q65" i="13"/>
  <c r="U190" i="13"/>
  <c r="V190" i="13"/>
  <c r="T190" i="13"/>
  <c r="U89" i="12"/>
  <c r="V89" i="12"/>
  <c r="T89" i="12"/>
  <c r="R222" i="11"/>
  <c r="S222" i="11"/>
  <c r="R248" i="13"/>
  <c r="S248" i="13"/>
  <c r="T46" i="11"/>
  <c r="U46" i="11"/>
  <c r="V46" i="11"/>
  <c r="R213" i="13"/>
  <c r="S213" i="13"/>
  <c r="U142" i="10"/>
  <c r="V142" i="10"/>
  <c r="T142" i="10"/>
  <c r="U124" i="14"/>
  <c r="V124" i="14"/>
  <c r="T124" i="14"/>
  <c r="P118" i="11"/>
  <c r="Q118" i="11"/>
  <c r="O119" i="11"/>
  <c r="T170" i="13"/>
  <c r="U170" i="13"/>
  <c r="V170" i="13"/>
  <c r="R62" i="7"/>
  <c r="P331" i="14"/>
  <c r="O332" i="14"/>
  <c r="Q331" i="14"/>
  <c r="I27" i="7"/>
  <c r="K88" i="7"/>
  <c r="K84" i="7"/>
  <c r="J96" i="7"/>
  <c r="J88" i="7"/>
  <c r="I25" i="7"/>
  <c r="J27" i="7"/>
  <c r="I96" i="7"/>
  <c r="I88" i="7"/>
  <c r="K27" i="7"/>
  <c r="J59" i="7"/>
  <c r="K59" i="7"/>
  <c r="I59" i="7"/>
  <c r="K96" i="7"/>
  <c r="J84" i="7"/>
  <c r="I84" i="7"/>
  <c r="K25" i="7"/>
  <c r="J25" i="7"/>
  <c r="Q44" i="14"/>
  <c r="V168" i="11"/>
  <c r="T168" i="11"/>
  <c r="U168" i="11"/>
  <c r="U64" i="13"/>
  <c r="V64" i="13"/>
  <c r="T64" i="13"/>
  <c r="R117" i="11"/>
  <c r="S117" i="11"/>
  <c r="R170" i="13"/>
  <c r="S170" i="13"/>
  <c r="R46" i="11"/>
  <c r="S46" i="11"/>
  <c r="P363" i="13"/>
  <c r="Q363" i="13" s="1"/>
  <c r="O364" i="13"/>
  <c r="T213" i="13"/>
  <c r="U213" i="13"/>
  <c r="V213" i="13"/>
  <c r="Q89" i="12"/>
  <c r="P90" i="12"/>
  <c r="Q90" i="12"/>
  <c r="R26" i="7"/>
  <c r="U330" i="14"/>
  <c r="V330" i="14"/>
  <c r="T330" i="14"/>
  <c r="P45" i="14"/>
  <c r="Q45" i="14"/>
  <c r="O46" i="14"/>
  <c r="R29" i="12"/>
  <c r="S29" i="12"/>
  <c r="Q77" i="11"/>
  <c r="U117" i="11"/>
  <c r="V117" i="11"/>
  <c r="T117" i="11"/>
  <c r="R249" i="13" l="1"/>
  <c r="S249" i="13"/>
  <c r="R363" i="13"/>
  <c r="S363" i="13"/>
  <c r="P25" i="7"/>
  <c r="P84" i="7"/>
  <c r="O59" i="7"/>
  <c r="Q59" i="7"/>
  <c r="Q25" i="7"/>
  <c r="Q101" i="7"/>
  <c r="O64" i="7"/>
  <c r="Q64" i="7"/>
  <c r="Q114" i="7"/>
  <c r="P114" i="7"/>
  <c r="P96" i="7"/>
  <c r="O84" i="7"/>
  <c r="Q89" i="7"/>
  <c r="Q84" i="7"/>
  <c r="P27" i="7"/>
  <c r="Q27" i="7"/>
  <c r="O96" i="7"/>
  <c r="R96" i="7" s="1"/>
  <c r="O25" i="7"/>
  <c r="R25" i="7" s="1"/>
  <c r="P59" i="7"/>
  <c r="O89" i="7"/>
  <c r="Q96" i="7"/>
  <c r="P89" i="7"/>
  <c r="O114" i="7"/>
  <c r="O27" i="7"/>
  <c r="R27" i="7" s="1"/>
  <c r="P101" i="7"/>
  <c r="P64" i="7"/>
  <c r="O101" i="7"/>
  <c r="AB86" i="7"/>
  <c r="AA13" i="7"/>
  <c r="AD13" i="7" s="1"/>
  <c r="AC54" i="7"/>
  <c r="AA95" i="7"/>
  <c r="AC86" i="7"/>
  <c r="AC61" i="7"/>
  <c r="AA93" i="7"/>
  <c r="AA86" i="7"/>
  <c r="AC91" i="7"/>
  <c r="AB95" i="7"/>
  <c r="AB11" i="7"/>
  <c r="AC93" i="7"/>
  <c r="AA80" i="7"/>
  <c r="AB93" i="7"/>
  <c r="AB91" i="7"/>
  <c r="AC11" i="7"/>
  <c r="AA91" i="7"/>
  <c r="AD91" i="7" s="1"/>
  <c r="AB61" i="7"/>
  <c r="AA11" i="7"/>
  <c r="AD11" i="7" s="1"/>
  <c r="AB54" i="7"/>
  <c r="AC80" i="7"/>
  <c r="AC13" i="7"/>
  <c r="AA61" i="7"/>
  <c r="AB13" i="7"/>
  <c r="AC95" i="7"/>
  <c r="AA54" i="7"/>
  <c r="AD54" i="7" s="1"/>
  <c r="T78" i="11"/>
  <c r="U78" i="11"/>
  <c r="V78" i="11"/>
  <c r="R89" i="12"/>
  <c r="S89" i="12"/>
  <c r="AB80" i="7"/>
  <c r="G84" i="7"/>
  <c r="L84" i="7"/>
  <c r="P332" i="14"/>
  <c r="Q332" i="14"/>
  <c r="O333" i="14"/>
  <c r="V57" i="7"/>
  <c r="T125" i="14"/>
  <c r="U125" i="14"/>
  <c r="V125" i="14"/>
  <c r="S44" i="14"/>
  <c r="R44" i="14"/>
  <c r="R77" i="11"/>
  <c r="S77" i="11"/>
  <c r="L96" i="7"/>
  <c r="T331" i="14"/>
  <c r="U331" i="14"/>
  <c r="V331" i="14"/>
  <c r="V162" i="7"/>
  <c r="R65" i="13"/>
  <c r="S65" i="13" s="1"/>
  <c r="R94" i="13"/>
  <c r="S94" i="13"/>
  <c r="P224" i="11"/>
  <c r="Q224" i="11"/>
  <c r="O225" i="11"/>
  <c r="S45" i="14"/>
  <c r="R45" i="14"/>
  <c r="R125" i="14"/>
  <c r="S125" i="14"/>
  <c r="T45" i="14"/>
  <c r="U45" i="14"/>
  <c r="V45" i="14"/>
  <c r="L59" i="7"/>
  <c r="L88" i="7"/>
  <c r="L25" i="7"/>
  <c r="V84" i="7"/>
  <c r="T65" i="13"/>
  <c r="U65" i="13"/>
  <c r="V65" i="13"/>
  <c r="P95" i="13"/>
  <c r="O96" i="13"/>
  <c r="Q95" i="13"/>
  <c r="R223" i="11"/>
  <c r="S223" i="11"/>
  <c r="W160" i="7"/>
  <c r="R143" i="10"/>
  <c r="S143" i="10"/>
  <c r="R371" i="10"/>
  <c r="S371" i="10" s="1"/>
  <c r="T191" i="13"/>
  <c r="U191" i="13"/>
  <c r="V191" i="13"/>
  <c r="T90" i="12"/>
  <c r="U90" i="12"/>
  <c r="V90" i="12"/>
  <c r="U153" i="7" s="1"/>
  <c r="P126" i="14"/>
  <c r="Q126" i="14"/>
  <c r="O127" i="14"/>
  <c r="U60" i="7"/>
  <c r="P119" i="11"/>
  <c r="O120" i="11"/>
  <c r="S169" i="11"/>
  <c r="R169" i="11"/>
  <c r="V94" i="13"/>
  <c r="T94" i="13"/>
  <c r="U94" i="13"/>
  <c r="T223" i="11"/>
  <c r="U223" i="11"/>
  <c r="V223" i="11"/>
  <c r="U84" i="7"/>
  <c r="T143" i="10"/>
  <c r="U143" i="10"/>
  <c r="V143" i="10"/>
  <c r="P372" i="10"/>
  <c r="Q372" i="10"/>
  <c r="O373" i="10"/>
  <c r="R90" i="12"/>
  <c r="S90" i="12"/>
  <c r="L27" i="7"/>
  <c r="R118" i="11"/>
  <c r="S118" i="11" s="1"/>
  <c r="P170" i="11"/>
  <c r="O171" i="11"/>
  <c r="Q170" i="11"/>
  <c r="Q191" i="13"/>
  <c r="P144" i="10"/>
  <c r="Q144" i="10" s="1"/>
  <c r="O145" i="10"/>
  <c r="P79" i="11"/>
  <c r="O80" i="11"/>
  <c r="Q79" i="11"/>
  <c r="P250" i="13"/>
  <c r="Q250" i="13"/>
  <c r="O251" i="13"/>
  <c r="T371" i="10"/>
  <c r="U371" i="10"/>
  <c r="V371" i="10"/>
  <c r="T363" i="13"/>
  <c r="U363" i="13"/>
  <c r="V363" i="13"/>
  <c r="R331" i="14"/>
  <c r="S331" i="14" s="1"/>
  <c r="V11" i="7"/>
  <c r="U54" i="7"/>
  <c r="W11" i="7"/>
  <c r="V13" i="7"/>
  <c r="U27" i="7"/>
  <c r="W122" i="7"/>
  <c r="U149" i="7"/>
  <c r="V59" i="7"/>
  <c r="V96" i="7"/>
  <c r="P46" i="14"/>
  <c r="Q46" i="14"/>
  <c r="O47" i="14"/>
  <c r="P364" i="13"/>
  <c r="O365" i="13"/>
  <c r="T118" i="11"/>
  <c r="U118" i="11"/>
  <c r="V118" i="11"/>
  <c r="T169" i="11"/>
  <c r="U169" i="11"/>
  <c r="V169" i="11"/>
  <c r="P192" i="13"/>
  <c r="Q192" i="13" s="1"/>
  <c r="O193" i="13"/>
  <c r="Q78" i="11"/>
  <c r="T249" i="13"/>
  <c r="U249" i="13"/>
  <c r="V249" i="13"/>
  <c r="R192" i="13" l="1"/>
  <c r="S192" i="13" s="1"/>
  <c r="O91" i="7"/>
  <c r="Q13" i="7"/>
  <c r="O13" i="7"/>
  <c r="P13" i="7"/>
  <c r="P61" i="7"/>
  <c r="P80" i="7"/>
  <c r="O80" i="7"/>
  <c r="Q54" i="7"/>
  <c r="Q80" i="7"/>
  <c r="P93" i="7"/>
  <c r="P54" i="7"/>
  <c r="O86" i="7"/>
  <c r="P86" i="7"/>
  <c r="Q86" i="7"/>
  <c r="P91" i="7"/>
  <c r="Q61" i="7"/>
  <c r="Q11" i="7"/>
  <c r="O61" i="7"/>
  <c r="R61" i="7" s="1"/>
  <c r="O93" i="7"/>
  <c r="Q93" i="7"/>
  <c r="Q91" i="7"/>
  <c r="O11" i="7"/>
  <c r="O54" i="7"/>
  <c r="R54" i="7" s="1"/>
  <c r="P11" i="7"/>
  <c r="S144" i="10"/>
  <c r="R144" i="10"/>
  <c r="R191" i="13"/>
  <c r="S191" i="13"/>
  <c r="T250" i="13"/>
  <c r="U250" i="13"/>
  <c r="V250" i="13"/>
  <c r="R170" i="11"/>
  <c r="S170" i="11"/>
  <c r="U372" i="10"/>
  <c r="V372" i="10"/>
  <c r="T372" i="10"/>
  <c r="U12" i="7"/>
  <c r="X12" i="7" s="1"/>
  <c r="U65" i="7"/>
  <c r="H114" i="7"/>
  <c r="G114" i="7"/>
  <c r="R114" i="7"/>
  <c r="R84" i="7"/>
  <c r="P365" i="13"/>
  <c r="Q365" i="13"/>
  <c r="T119" i="11"/>
  <c r="U119" i="11"/>
  <c r="V119" i="11"/>
  <c r="R79" i="11"/>
  <c r="S79" i="11" s="1"/>
  <c r="P225" i="11"/>
  <c r="Q225" i="11" s="1"/>
  <c r="O226" i="11"/>
  <c r="W60" i="7"/>
  <c r="R332" i="14"/>
  <c r="S332" i="14"/>
  <c r="AD86" i="7"/>
  <c r="P333" i="14"/>
  <c r="O334" i="14"/>
  <c r="Q333" i="14"/>
  <c r="W157" i="7"/>
  <c r="W123" i="7"/>
  <c r="P80" i="11"/>
  <c r="Q80" i="11" s="1"/>
  <c r="O81" i="11"/>
  <c r="S95" i="13"/>
  <c r="R95" i="13"/>
  <c r="R78" i="11"/>
  <c r="S78" i="11"/>
  <c r="U46" i="14"/>
  <c r="T46" i="14"/>
  <c r="V46" i="14"/>
  <c r="V67" i="7"/>
  <c r="V150" i="7"/>
  <c r="T79" i="11"/>
  <c r="U79" i="11"/>
  <c r="V79" i="11"/>
  <c r="T126" i="14"/>
  <c r="U126" i="14"/>
  <c r="V126" i="14"/>
  <c r="P96" i="13"/>
  <c r="O97" i="13"/>
  <c r="V224" i="11"/>
  <c r="T224" i="11"/>
  <c r="U224" i="11"/>
  <c r="T332" i="14"/>
  <c r="U332" i="14"/>
  <c r="V332" i="14"/>
  <c r="AD61" i="7"/>
  <c r="AD93" i="7"/>
  <c r="H101" i="7"/>
  <c r="R101" i="7"/>
  <c r="G101" i="7"/>
  <c r="R46" i="14"/>
  <c r="S46" i="14"/>
  <c r="V65" i="7"/>
  <c r="T170" i="11"/>
  <c r="U170" i="11"/>
  <c r="V170" i="11"/>
  <c r="R126" i="14"/>
  <c r="S126" i="14"/>
  <c r="R224" i="11"/>
  <c r="S224" i="11"/>
  <c r="W148" i="7"/>
  <c r="T95" i="13"/>
  <c r="U95" i="13"/>
  <c r="V95" i="13"/>
  <c r="R89" i="7"/>
  <c r="G64" i="7"/>
  <c r="R64" i="7"/>
  <c r="H64" i="7"/>
  <c r="R372" i="10"/>
  <c r="S372" i="10"/>
  <c r="T364" i="13"/>
  <c r="U364" i="13"/>
  <c r="V364" i="13"/>
  <c r="P47" i="14"/>
  <c r="Q47" i="14"/>
  <c r="O48" i="14"/>
  <c r="P127" i="14"/>
  <c r="O128" i="14"/>
  <c r="Q127" i="14"/>
  <c r="V123" i="7"/>
  <c r="W132" i="7"/>
  <c r="X84" i="7"/>
  <c r="U52" i="7"/>
  <c r="X52" i="7" s="1"/>
  <c r="U161" i="7"/>
  <c r="W78" i="7"/>
  <c r="U67" i="7"/>
  <c r="U162" i="7"/>
  <c r="U8" i="7"/>
  <c r="U136" i="7"/>
  <c r="V160" i="7"/>
  <c r="V52" i="7"/>
  <c r="U167" i="7"/>
  <c r="U150" i="7"/>
  <c r="V85" i="7"/>
  <c r="V92" i="7"/>
  <c r="U78" i="7"/>
  <c r="V121" i="7"/>
  <c r="V161" i="7"/>
  <c r="V61" i="7"/>
  <c r="U130" i="7"/>
  <c r="U25" i="7"/>
  <c r="W162" i="7"/>
  <c r="W28" i="7"/>
  <c r="W81" i="7"/>
  <c r="V157" i="7"/>
  <c r="W98" i="7"/>
  <c r="V88" i="7"/>
  <c r="U61" i="7"/>
  <c r="V129" i="7"/>
  <c r="W149" i="7"/>
  <c r="V66" i="7"/>
  <c r="U55" i="7"/>
  <c r="U9" i="7"/>
  <c r="V130" i="7"/>
  <c r="V80" i="7"/>
  <c r="U98" i="7"/>
  <c r="U129" i="7"/>
  <c r="V126" i="7"/>
  <c r="V78" i="7"/>
  <c r="V127" i="7"/>
  <c r="V148" i="7"/>
  <c r="W147" i="7"/>
  <c r="W59" i="7"/>
  <c r="V128" i="7"/>
  <c r="W77" i="7"/>
  <c r="U59" i="7"/>
  <c r="W25" i="7"/>
  <c r="U148" i="7"/>
  <c r="U57" i="7"/>
  <c r="U81" i="7"/>
  <c r="X81" i="7" s="1"/>
  <c r="W96" i="7"/>
  <c r="U66" i="7"/>
  <c r="V81" i="7"/>
  <c r="U22" i="7"/>
  <c r="U92" i="7"/>
  <c r="V56" i="7"/>
  <c r="W88" i="7"/>
  <c r="U37" i="7"/>
  <c r="U7" i="7"/>
  <c r="X7" i="7" s="1"/>
  <c r="U85" i="7"/>
  <c r="V53" i="7"/>
  <c r="W55" i="7"/>
  <c r="V54" i="7"/>
  <c r="X54" i="7" s="1"/>
  <c r="U127" i="7"/>
  <c r="W154" i="7"/>
  <c r="V10" i="7"/>
  <c r="U28" i="7"/>
  <c r="X28" i="7" s="1"/>
  <c r="W67" i="7"/>
  <c r="W150" i="7"/>
  <c r="U155" i="7"/>
  <c r="X155" i="7" s="1"/>
  <c r="V154" i="7"/>
  <c r="V125" i="7"/>
  <c r="W129" i="7"/>
  <c r="U160" i="7"/>
  <c r="U135" i="7"/>
  <c r="X135" i="7" s="1"/>
  <c r="W7" i="7"/>
  <c r="V155" i="7"/>
  <c r="V131" i="7"/>
  <c r="W92" i="7"/>
  <c r="V60" i="7"/>
  <c r="X60" i="7" s="1"/>
  <c r="V77" i="7"/>
  <c r="V147" i="7"/>
  <c r="W53" i="7"/>
  <c r="W131" i="7"/>
  <c r="W15" i="7"/>
  <c r="V25" i="7"/>
  <c r="V132" i="7"/>
  <c r="W85" i="7"/>
  <c r="U121" i="7"/>
  <c r="X121" i="7" s="1"/>
  <c r="W130" i="7"/>
  <c r="U154" i="7"/>
  <c r="U23" i="7"/>
  <c r="W84" i="7"/>
  <c r="W153" i="7"/>
  <c r="V135" i="7"/>
  <c r="V136" i="7"/>
  <c r="W27" i="7"/>
  <c r="U88" i="7"/>
  <c r="V8" i="7"/>
  <c r="V149" i="7"/>
  <c r="X149" i="7" s="1"/>
  <c r="U80" i="7"/>
  <c r="U77" i="7"/>
  <c r="V28" i="7"/>
  <c r="V9" i="7"/>
  <c r="W61" i="7"/>
  <c r="V122" i="7"/>
  <c r="W83" i="7"/>
  <c r="W22" i="7"/>
  <c r="U157" i="7"/>
  <c r="U10" i="7"/>
  <c r="W56" i="7"/>
  <c r="U125" i="7"/>
  <c r="V55" i="7"/>
  <c r="V12" i="7"/>
  <c r="W136" i="7"/>
  <c r="U131" i="7"/>
  <c r="W155" i="7"/>
  <c r="U83" i="7"/>
  <c r="U128" i="7"/>
  <c r="W125" i="7"/>
  <c r="V23" i="7"/>
  <c r="W37" i="7"/>
  <c r="W57" i="7"/>
  <c r="W52" i="7"/>
  <c r="V167" i="7"/>
  <c r="V7" i="7"/>
  <c r="U122" i="7"/>
  <c r="V22" i="7"/>
  <c r="U11" i="7"/>
  <c r="X11" i="7" s="1"/>
  <c r="U15" i="7"/>
  <c r="X15" i="7" s="1"/>
  <c r="V98" i="7"/>
  <c r="U123" i="7"/>
  <c r="X123" i="7" s="1"/>
  <c r="U147" i="7"/>
  <c r="U13" i="7"/>
  <c r="W167" i="7"/>
  <c r="W121" i="7"/>
  <c r="U53" i="7"/>
  <c r="W135" i="7"/>
  <c r="W127" i="7"/>
  <c r="W65" i="7"/>
  <c r="W23" i="7"/>
  <c r="V83" i="7"/>
  <c r="W126" i="7"/>
  <c r="V37" i="7"/>
  <c r="V15" i="7"/>
  <c r="U132" i="7"/>
  <c r="X132" i="7" s="1"/>
  <c r="W13" i="7"/>
  <c r="W54" i="7"/>
  <c r="V153" i="7"/>
  <c r="X153" i="7" s="1"/>
  <c r="W12" i="7"/>
  <c r="U126" i="7"/>
  <c r="X126" i="7" s="1"/>
  <c r="W80" i="7"/>
  <c r="V27" i="7"/>
  <c r="X27" i="7" s="1"/>
  <c r="W9" i="7"/>
  <c r="W10" i="7"/>
  <c r="W66" i="7"/>
  <c r="W128" i="7"/>
  <c r="W8" i="7"/>
  <c r="U96" i="7"/>
  <c r="I89" i="7"/>
  <c r="J89" i="7"/>
  <c r="K89" i="7"/>
  <c r="H84" i="7"/>
  <c r="P193" i="13"/>
  <c r="O194" i="13"/>
  <c r="Q193" i="13"/>
  <c r="U56" i="7"/>
  <c r="X56" i="7" s="1"/>
  <c r="Q145" i="10"/>
  <c r="O146" i="10"/>
  <c r="P145" i="10"/>
  <c r="Q119" i="11"/>
  <c r="AD95" i="7"/>
  <c r="R59" i="7"/>
  <c r="R250" i="13"/>
  <c r="S250" i="13"/>
  <c r="P171" i="11"/>
  <c r="Q171" i="11"/>
  <c r="O172" i="11"/>
  <c r="T192" i="13"/>
  <c r="U192" i="13"/>
  <c r="V192" i="13"/>
  <c r="Q364" i="13"/>
  <c r="W161" i="7"/>
  <c r="P251" i="13"/>
  <c r="O252" i="13"/>
  <c r="Q251" i="13"/>
  <c r="T144" i="10"/>
  <c r="U144" i="10"/>
  <c r="V144" i="10"/>
  <c r="P373" i="10"/>
  <c r="O374" i="10"/>
  <c r="Q373" i="10"/>
  <c r="P120" i="11"/>
  <c r="O121" i="11"/>
  <c r="AD80" i="7"/>
  <c r="R80" i="11" l="1"/>
  <c r="S80" i="11"/>
  <c r="S225" i="11"/>
  <c r="R225" i="11"/>
  <c r="R251" i="13"/>
  <c r="S251" i="13"/>
  <c r="P48" i="14"/>
  <c r="Q48" i="14"/>
  <c r="O49" i="14"/>
  <c r="X88" i="7"/>
  <c r="V251" i="13"/>
  <c r="T251" i="13"/>
  <c r="U251" i="13"/>
  <c r="T193" i="13"/>
  <c r="U193" i="13"/>
  <c r="V193" i="13"/>
  <c r="X53" i="7"/>
  <c r="Y68" i="7" s="1"/>
  <c r="Z68" i="7" s="1"/>
  <c r="Y11" i="7"/>
  <c r="Z11" i="7" s="1"/>
  <c r="X57" i="7"/>
  <c r="Y57" i="7" s="1"/>
  <c r="Z57" i="7" s="1"/>
  <c r="X9" i="7"/>
  <c r="X136" i="7"/>
  <c r="U47" i="14"/>
  <c r="V47" i="14"/>
  <c r="T47" i="14"/>
  <c r="R333" i="14"/>
  <c r="S333" i="14"/>
  <c r="R13" i="7"/>
  <c r="X154" i="7"/>
  <c r="Y149" i="7" s="1"/>
  <c r="Z149" i="7" s="1"/>
  <c r="X160" i="7"/>
  <c r="R91" i="7"/>
  <c r="U171" i="11"/>
  <c r="V171" i="11"/>
  <c r="T171" i="11"/>
  <c r="R119" i="11"/>
  <c r="S119" i="11"/>
  <c r="T373" i="10"/>
  <c r="U373" i="10"/>
  <c r="V373" i="10"/>
  <c r="T145" i="10"/>
  <c r="U145" i="10"/>
  <c r="V145" i="10"/>
  <c r="X125" i="7"/>
  <c r="X127" i="7"/>
  <c r="X148" i="7"/>
  <c r="X55" i="7"/>
  <c r="X78" i="7"/>
  <c r="X8" i="7"/>
  <c r="P334" i="14"/>
  <c r="Q334" i="14"/>
  <c r="O335" i="14"/>
  <c r="R93" i="7"/>
  <c r="T120" i="11"/>
  <c r="U120" i="11"/>
  <c r="V120" i="11"/>
  <c r="R193" i="13"/>
  <c r="S193" i="13"/>
  <c r="Y12" i="7"/>
  <c r="Z12" i="7" s="1"/>
  <c r="R373" i="10"/>
  <c r="S373" i="10"/>
  <c r="P146" i="10"/>
  <c r="O147" i="10"/>
  <c r="Q146" i="10"/>
  <c r="X96" i="7"/>
  <c r="G96" i="7"/>
  <c r="H96" i="7"/>
  <c r="X122" i="7"/>
  <c r="Y137" i="7" s="1"/>
  <c r="Z137" i="7" s="1"/>
  <c r="X128" i="7"/>
  <c r="Y128" i="7" s="1"/>
  <c r="Z128" i="7" s="1"/>
  <c r="X92" i="7"/>
  <c r="X162" i="7"/>
  <c r="O82" i="11"/>
  <c r="P81" i="11"/>
  <c r="Q81" i="11"/>
  <c r="T333" i="14"/>
  <c r="U333" i="14"/>
  <c r="V333" i="14"/>
  <c r="P226" i="11"/>
  <c r="Q226" i="11"/>
  <c r="R365" i="13"/>
  <c r="S365" i="13"/>
  <c r="R86" i="7"/>
  <c r="P97" i="13"/>
  <c r="O98" i="13"/>
  <c r="Q97" i="13"/>
  <c r="Q374" i="10"/>
  <c r="P374" i="10"/>
  <c r="R364" i="13"/>
  <c r="S364" i="13"/>
  <c r="R145" i="10"/>
  <c r="S145" i="10"/>
  <c r="X13" i="7"/>
  <c r="X83" i="7"/>
  <c r="X10" i="7"/>
  <c r="Y10" i="7" s="1"/>
  <c r="Z10" i="7" s="1"/>
  <c r="X77" i="7"/>
  <c r="Y84" i="7" s="1"/>
  <c r="Z84" i="7" s="1"/>
  <c r="X22" i="7"/>
  <c r="Y27" i="7" s="1"/>
  <c r="Z27" i="7" s="1"/>
  <c r="X59" i="7"/>
  <c r="G59" i="7"/>
  <c r="H59" i="7"/>
  <c r="X67" i="7"/>
  <c r="R127" i="14"/>
  <c r="S127" i="14"/>
  <c r="T80" i="11"/>
  <c r="U80" i="11"/>
  <c r="V80" i="11"/>
  <c r="T225" i="11"/>
  <c r="U225" i="11"/>
  <c r="V225" i="11"/>
  <c r="V365" i="13"/>
  <c r="U365" i="13"/>
  <c r="T365" i="13"/>
  <c r="R11" i="7"/>
  <c r="Y14" i="7"/>
  <c r="Z14" i="7" s="1"/>
  <c r="R171" i="11"/>
  <c r="S171" i="11"/>
  <c r="P194" i="13"/>
  <c r="O195" i="13"/>
  <c r="Q194" i="13"/>
  <c r="X37" i="7"/>
  <c r="R47" i="14"/>
  <c r="S47" i="14"/>
  <c r="T96" i="13"/>
  <c r="U96" i="13"/>
  <c r="V96" i="13"/>
  <c r="Q120" i="11"/>
  <c r="H89" i="7"/>
  <c r="L89" i="7"/>
  <c r="G89" i="7"/>
  <c r="X147" i="7"/>
  <c r="X157" i="7"/>
  <c r="X80" i="7"/>
  <c r="X129" i="7"/>
  <c r="X25" i="7"/>
  <c r="Y25" i="7" s="1"/>
  <c r="Z25" i="7" s="1"/>
  <c r="G25" i="7"/>
  <c r="H25" i="7"/>
  <c r="X150" i="7"/>
  <c r="P128" i="14"/>
  <c r="Q128" i="14" s="1"/>
  <c r="O129" i="14"/>
  <c r="R80" i="7"/>
  <c r="P172" i="11"/>
  <c r="Q172" i="11"/>
  <c r="Y52" i="7"/>
  <c r="Z52" i="7" s="1"/>
  <c r="P252" i="13"/>
  <c r="O253" i="13"/>
  <c r="O122" i="11"/>
  <c r="P121" i="11"/>
  <c r="Q121" i="11" s="1"/>
  <c r="X131" i="7"/>
  <c r="X23" i="7"/>
  <c r="X85" i="7"/>
  <c r="X66" i="7"/>
  <c r="X98" i="7"/>
  <c r="Y98" i="7" s="1"/>
  <c r="Z98" i="7" s="1"/>
  <c r="X61" i="7"/>
  <c r="X130" i="7"/>
  <c r="X167" i="7"/>
  <c r="X161" i="7"/>
  <c r="Y161" i="7" s="1"/>
  <c r="Z161" i="7" s="1"/>
  <c r="T127" i="14"/>
  <c r="U127" i="14"/>
  <c r="V127" i="14"/>
  <c r="Q96" i="13"/>
  <c r="X65" i="7"/>
  <c r="R121" i="11" l="1"/>
  <c r="S121" i="11"/>
  <c r="R128" i="14"/>
  <c r="S128" i="14"/>
  <c r="Y60" i="7"/>
  <c r="Z60" i="7" s="1"/>
  <c r="Y85" i="7"/>
  <c r="Z85" i="7" s="1"/>
  <c r="Y62" i="7"/>
  <c r="Z62" i="7" s="1"/>
  <c r="R172" i="11"/>
  <c r="S172" i="11"/>
  <c r="P129" i="14"/>
  <c r="O130" i="14"/>
  <c r="Q129" i="14"/>
  <c r="Y80" i="7"/>
  <c r="Z80" i="7" s="1"/>
  <c r="Y7" i="7"/>
  <c r="Z7" i="7" s="1"/>
  <c r="Y67" i="7"/>
  <c r="Z67" i="7" s="1"/>
  <c r="Y83" i="7"/>
  <c r="Z83" i="7" s="1"/>
  <c r="Y126" i="7"/>
  <c r="Z126" i="7" s="1"/>
  <c r="R146" i="10"/>
  <c r="S146" i="10"/>
  <c r="Y148" i="7"/>
  <c r="Z148" i="7" s="1"/>
  <c r="Y139" i="7"/>
  <c r="Z139" i="7" s="1"/>
  <c r="I93" i="7"/>
  <c r="Y55" i="7"/>
  <c r="Z55" i="7" s="1"/>
  <c r="R96" i="13"/>
  <c r="S96" i="13"/>
  <c r="Y23" i="7"/>
  <c r="Z23" i="7" s="1"/>
  <c r="T121" i="11"/>
  <c r="U121" i="11"/>
  <c r="V121" i="11"/>
  <c r="Y70" i="7"/>
  <c r="Z70" i="7" s="1"/>
  <c r="T172" i="11"/>
  <c r="U172" i="11"/>
  <c r="V172" i="11"/>
  <c r="Y157" i="7"/>
  <c r="Z157" i="7" s="1"/>
  <c r="Y37" i="7"/>
  <c r="Z37" i="7" s="1"/>
  <c r="Y38" i="7"/>
  <c r="Z38" i="7" s="1"/>
  <c r="Y42" i="7"/>
  <c r="Z42" i="7" s="1"/>
  <c r="Y39" i="7"/>
  <c r="Z39" i="7" s="1"/>
  <c r="Y43" i="7"/>
  <c r="Z43" i="7" s="1"/>
  <c r="Y44" i="7"/>
  <c r="Z44" i="7" s="1"/>
  <c r="Y45" i="7"/>
  <c r="Z45" i="7" s="1"/>
  <c r="Y40" i="7"/>
  <c r="Z40" i="7" s="1"/>
  <c r="Y41" i="7"/>
  <c r="Z41" i="7" s="1"/>
  <c r="Y13" i="7"/>
  <c r="Z13" i="7" s="1"/>
  <c r="R97" i="13"/>
  <c r="S97" i="13"/>
  <c r="R81" i="11"/>
  <c r="S81" i="11"/>
  <c r="P147" i="10"/>
  <c r="Q147" i="10"/>
  <c r="O148" i="10"/>
  <c r="P335" i="14"/>
  <c r="Q335" i="14"/>
  <c r="Y127" i="7"/>
  <c r="Z127" i="7" s="1"/>
  <c r="Y134" i="7"/>
  <c r="Z134" i="7" s="1"/>
  <c r="Y88" i="7"/>
  <c r="Z88" i="7" s="1"/>
  <c r="Y54" i="7"/>
  <c r="Z54" i="7" s="1"/>
  <c r="Y82" i="7"/>
  <c r="Z82" i="7" s="1"/>
  <c r="Y94" i="7"/>
  <c r="Z94" i="7" s="1"/>
  <c r="Y109" i="7"/>
  <c r="Z109" i="7" s="1"/>
  <c r="Y87" i="7"/>
  <c r="Z87" i="7" s="1"/>
  <c r="Y77" i="7"/>
  <c r="Z77" i="7" s="1"/>
  <c r="Y79" i="7"/>
  <c r="Z79" i="7" s="1"/>
  <c r="Y89" i="7"/>
  <c r="Z89" i="7" s="1"/>
  <c r="Y100" i="7"/>
  <c r="Z100" i="7" s="1"/>
  <c r="Y104" i="7"/>
  <c r="Z104" i="7" s="1"/>
  <c r="Y95" i="7"/>
  <c r="Z95" i="7" s="1"/>
  <c r="Y114" i="7"/>
  <c r="Z114" i="7" s="1"/>
  <c r="Y103" i="7"/>
  <c r="Z103" i="7" s="1"/>
  <c r="Y106" i="7"/>
  <c r="Z106" i="7" s="1"/>
  <c r="Y102" i="7"/>
  <c r="Z102" i="7" s="1"/>
  <c r="Y108" i="7"/>
  <c r="Z108" i="7" s="1"/>
  <c r="Y93" i="7"/>
  <c r="Z93" i="7" s="1"/>
  <c r="Y101" i="7"/>
  <c r="Z101" i="7" s="1"/>
  <c r="Y110" i="7"/>
  <c r="Z110" i="7" s="1"/>
  <c r="Y107" i="7"/>
  <c r="Z107" i="7" s="1"/>
  <c r="Y99" i="7"/>
  <c r="Z99" i="7" s="1"/>
  <c r="Y112" i="7"/>
  <c r="Z112" i="7" s="1"/>
  <c r="Y90" i="7"/>
  <c r="Z90" i="7" s="1"/>
  <c r="Y113" i="7"/>
  <c r="Z113" i="7" s="1"/>
  <c r="Y105" i="7"/>
  <c r="Z105" i="7" s="1"/>
  <c r="Y86" i="7"/>
  <c r="Z86" i="7" s="1"/>
  <c r="Y91" i="7"/>
  <c r="Z91" i="7" s="1"/>
  <c r="Y111" i="7"/>
  <c r="Z111" i="7" s="1"/>
  <c r="Y97" i="7"/>
  <c r="Z97" i="7" s="1"/>
  <c r="Y167" i="7"/>
  <c r="Z167" i="7" s="1"/>
  <c r="Y131" i="7"/>
  <c r="Z131" i="7" s="1"/>
  <c r="P122" i="11"/>
  <c r="O123" i="11"/>
  <c r="Y58" i="7"/>
  <c r="Z58" i="7" s="1"/>
  <c r="T128" i="14"/>
  <c r="U128" i="14"/>
  <c r="V128" i="14"/>
  <c r="Y147" i="7"/>
  <c r="Z147" i="7" s="1"/>
  <c r="Y156" i="7"/>
  <c r="Z156" i="7" s="1"/>
  <c r="Y159" i="7"/>
  <c r="Z159" i="7" s="1"/>
  <c r="Y176" i="7"/>
  <c r="Z176" i="7" s="1"/>
  <c r="Y163" i="7"/>
  <c r="Z163" i="7" s="1"/>
  <c r="Y164" i="7"/>
  <c r="Z164" i="7" s="1"/>
  <c r="Y165" i="7"/>
  <c r="Z165" i="7" s="1"/>
  <c r="Y166" i="7"/>
  <c r="Z166" i="7" s="1"/>
  <c r="Y168" i="7"/>
  <c r="Z168" i="7" s="1"/>
  <c r="Y180" i="7"/>
  <c r="Z180" i="7" s="1"/>
  <c r="Y181" i="7"/>
  <c r="Z181" i="7" s="1"/>
  <c r="Y169" i="7"/>
  <c r="Z169" i="7" s="1"/>
  <c r="Y178" i="7"/>
  <c r="Z178" i="7" s="1"/>
  <c r="Y182" i="7"/>
  <c r="Z182" i="7" s="1"/>
  <c r="Y158" i="7"/>
  <c r="Z158" i="7" s="1"/>
  <c r="Y152" i="7"/>
  <c r="Z152" i="7" s="1"/>
  <c r="Y146" i="7"/>
  <c r="Z146" i="7" s="1"/>
  <c r="Y174" i="7"/>
  <c r="Z174" i="7" s="1"/>
  <c r="Y151" i="7"/>
  <c r="Z151" i="7" s="1"/>
  <c r="Y173" i="7"/>
  <c r="Z173" i="7" s="1"/>
  <c r="Y172" i="7"/>
  <c r="Z172" i="7" s="1"/>
  <c r="Y171" i="7"/>
  <c r="Z171" i="7" s="1"/>
  <c r="Y179" i="7"/>
  <c r="Z179" i="7" s="1"/>
  <c r="Y170" i="7"/>
  <c r="Z170" i="7" s="1"/>
  <c r="Y183" i="7"/>
  <c r="Z183" i="7" s="1"/>
  <c r="Y177" i="7"/>
  <c r="Z177" i="7" s="1"/>
  <c r="Y175" i="7"/>
  <c r="Z175" i="7" s="1"/>
  <c r="S120" i="11"/>
  <c r="R120" i="11"/>
  <c r="R194" i="13"/>
  <c r="S194" i="13"/>
  <c r="P98" i="13"/>
  <c r="Q98" i="13" s="1"/>
  <c r="O99" i="13"/>
  <c r="T81" i="11"/>
  <c r="U81" i="11"/>
  <c r="V81" i="11"/>
  <c r="V146" i="10"/>
  <c r="T146" i="10"/>
  <c r="U146" i="10"/>
  <c r="R334" i="14"/>
  <c r="S334" i="14"/>
  <c r="Y125" i="7"/>
  <c r="Z125" i="7" s="1"/>
  <c r="Y160" i="7"/>
  <c r="Z160" i="7" s="1"/>
  <c r="Y124" i="7"/>
  <c r="Z124" i="7" s="1"/>
  <c r="P49" i="14"/>
  <c r="O50" i="14"/>
  <c r="Q49" i="14"/>
  <c r="Y154" i="7"/>
  <c r="Z154" i="7" s="1"/>
  <c r="Y123" i="7"/>
  <c r="Z123" i="7" s="1"/>
  <c r="Y81" i="7"/>
  <c r="Z81" i="7" s="1"/>
  <c r="Y150" i="7"/>
  <c r="Z150" i="7" s="1"/>
  <c r="P195" i="13"/>
  <c r="Q195" i="13" s="1"/>
  <c r="O196" i="13"/>
  <c r="Y59" i="7"/>
  <c r="Z59" i="7" s="1"/>
  <c r="U97" i="13"/>
  <c r="V97" i="13"/>
  <c r="T97" i="13"/>
  <c r="P82" i="11"/>
  <c r="O83" i="11"/>
  <c r="Y96" i="7"/>
  <c r="Z96" i="7" s="1"/>
  <c r="Y132" i="7"/>
  <c r="Z132" i="7" s="1"/>
  <c r="T334" i="14"/>
  <c r="U334" i="14"/>
  <c r="V334" i="14"/>
  <c r="R48" i="14"/>
  <c r="S48" i="14"/>
  <c r="T252" i="13"/>
  <c r="U252" i="13"/>
  <c r="V252" i="13"/>
  <c r="Y78" i="7"/>
  <c r="Z78" i="7" s="1"/>
  <c r="Y66" i="7"/>
  <c r="Z66" i="7" s="1"/>
  <c r="Y129" i="7"/>
  <c r="Z129" i="7" s="1"/>
  <c r="Y122" i="7"/>
  <c r="Z122" i="7" s="1"/>
  <c r="Y133" i="7"/>
  <c r="Z133" i="7" s="1"/>
  <c r="Y53" i="7"/>
  <c r="Z53" i="7" s="1"/>
  <c r="Y130" i="7"/>
  <c r="Z130" i="7" s="1"/>
  <c r="P253" i="13"/>
  <c r="O254" i="13"/>
  <c r="Q253" i="13"/>
  <c r="Y64" i="7"/>
  <c r="Z64" i="7" s="1"/>
  <c r="T194" i="13"/>
  <c r="U194" i="13"/>
  <c r="V194" i="13"/>
  <c r="Y29" i="7"/>
  <c r="Z29" i="7" s="1"/>
  <c r="Y22" i="7"/>
  <c r="Z22" i="7" s="1"/>
  <c r="Y24" i="7"/>
  <c r="Z24" i="7" s="1"/>
  <c r="Y30" i="7"/>
  <c r="Z30" i="7" s="1"/>
  <c r="Y26" i="7"/>
  <c r="Z26" i="7" s="1"/>
  <c r="T374" i="10"/>
  <c r="U374" i="10"/>
  <c r="V374" i="10"/>
  <c r="Y135" i="7"/>
  <c r="Z135" i="7" s="1"/>
  <c r="R226" i="11"/>
  <c r="S226" i="11" s="1"/>
  <c r="Y162" i="7"/>
  <c r="Z162" i="7" s="1"/>
  <c r="Y136" i="7"/>
  <c r="Z136" i="7" s="1"/>
  <c r="Y138" i="7"/>
  <c r="Z138" i="7" s="1"/>
  <c r="T48" i="14"/>
  <c r="U48" i="14"/>
  <c r="V48" i="14"/>
  <c r="Y153" i="7"/>
  <c r="Z153" i="7" s="1"/>
  <c r="P100" i="7"/>
  <c r="Y65" i="7"/>
  <c r="Z65" i="7" s="1"/>
  <c r="Y56" i="7"/>
  <c r="Z56" i="7" s="1"/>
  <c r="Y63" i="7"/>
  <c r="Z63" i="7" s="1"/>
  <c r="Y28" i="7"/>
  <c r="Z28" i="7" s="1"/>
  <c r="Y61" i="7"/>
  <c r="Z61" i="7" s="1"/>
  <c r="Q252" i="13"/>
  <c r="Y69" i="7"/>
  <c r="Z69" i="7" s="1"/>
  <c r="Y155" i="7"/>
  <c r="Z155" i="7" s="1"/>
  <c r="R374" i="10"/>
  <c r="S374" i="10" s="1"/>
  <c r="T226" i="11"/>
  <c r="U226" i="11"/>
  <c r="V226" i="11"/>
  <c r="Y92" i="7"/>
  <c r="Z92" i="7" s="1"/>
  <c r="J93" i="7"/>
  <c r="Y8" i="7"/>
  <c r="Z8" i="7" s="1"/>
  <c r="Y15" i="7"/>
  <c r="Z15" i="7" s="1"/>
  <c r="Y9" i="7"/>
  <c r="Z9" i="7" s="1"/>
  <c r="Y121" i="7"/>
  <c r="Z121" i="7" s="1"/>
  <c r="R98" i="13" l="1"/>
  <c r="S98" i="13"/>
  <c r="R195" i="13"/>
  <c r="S195" i="13"/>
  <c r="S252" i="13"/>
  <c r="R252" i="13"/>
  <c r="P83" i="11"/>
  <c r="Q83" i="11"/>
  <c r="Q100" i="7"/>
  <c r="R129" i="14"/>
  <c r="S129" i="14"/>
  <c r="T253" i="13"/>
  <c r="U253" i="13"/>
  <c r="V253" i="13"/>
  <c r="P196" i="13"/>
  <c r="O197" i="13"/>
  <c r="O51" i="14"/>
  <c r="P50" i="14"/>
  <c r="Q50" i="14"/>
  <c r="P99" i="13"/>
  <c r="O100" i="13"/>
  <c r="Q99" i="13"/>
  <c r="K93" i="7"/>
  <c r="L93" i="7" s="1"/>
  <c r="P130" i="14"/>
  <c r="O131" i="14"/>
  <c r="G93" i="7"/>
  <c r="H93" i="7"/>
  <c r="V82" i="11"/>
  <c r="T82" i="11"/>
  <c r="U82" i="11"/>
  <c r="R49" i="14"/>
  <c r="S49" i="14"/>
  <c r="T49" i="14"/>
  <c r="U49" i="14"/>
  <c r="V49" i="14"/>
  <c r="P148" i="10"/>
  <c r="Q148" i="10"/>
  <c r="O149" i="10"/>
  <c r="V129" i="14"/>
  <c r="U129" i="14"/>
  <c r="T129" i="14"/>
  <c r="R253" i="13"/>
  <c r="S253" i="13" s="1"/>
  <c r="V122" i="11"/>
  <c r="T122" i="11"/>
  <c r="U122" i="11"/>
  <c r="P254" i="13"/>
  <c r="O255" i="13"/>
  <c r="Q254" i="13"/>
  <c r="T98" i="13"/>
  <c r="U98" i="13"/>
  <c r="V98" i="13"/>
  <c r="R147" i="10"/>
  <c r="S147" i="10"/>
  <c r="O100" i="7"/>
  <c r="R335" i="14"/>
  <c r="S335" i="14" s="1"/>
  <c r="U147" i="10"/>
  <c r="T147" i="10"/>
  <c r="V147" i="10"/>
  <c r="V195" i="13"/>
  <c r="T195" i="13"/>
  <c r="U195" i="13"/>
  <c r="AH53" i="7"/>
  <c r="AI67" i="7"/>
  <c r="AH13" i="7"/>
  <c r="AI82" i="7"/>
  <c r="AG8" i="7"/>
  <c r="AI61" i="7"/>
  <c r="AG56" i="7"/>
  <c r="AG97" i="7"/>
  <c r="AG80" i="7"/>
  <c r="AH86" i="7"/>
  <c r="AG88" i="7"/>
  <c r="AI9" i="7"/>
  <c r="AI56" i="7"/>
  <c r="AG28" i="7"/>
  <c r="AI27" i="7"/>
  <c r="AI28" i="7"/>
  <c r="AG27" i="7"/>
  <c r="AG52" i="7"/>
  <c r="AG62" i="7"/>
  <c r="AI78" i="7"/>
  <c r="AI97" i="7"/>
  <c r="AI52" i="7"/>
  <c r="AH52" i="7"/>
  <c r="AH82" i="7"/>
  <c r="AH77" i="7"/>
  <c r="AI54" i="7"/>
  <c r="AH80" i="7"/>
  <c r="AI79" i="7"/>
  <c r="AH9" i="7"/>
  <c r="AG58" i="7"/>
  <c r="AI65" i="7"/>
  <c r="AH88" i="7"/>
  <c r="AI55" i="7"/>
  <c r="AH78" i="7"/>
  <c r="AH27" i="7"/>
  <c r="AG22" i="7"/>
  <c r="AJ22" i="7" s="1"/>
  <c r="AG54" i="7"/>
  <c r="AI24" i="7"/>
  <c r="AG24" i="7"/>
  <c r="AG13" i="7"/>
  <c r="AI58" i="7"/>
  <c r="AH56" i="7"/>
  <c r="AG23" i="7"/>
  <c r="AH28" i="7"/>
  <c r="AI53" i="7"/>
  <c r="AI80" i="7"/>
  <c r="AI13" i="7"/>
  <c r="AH79" i="7"/>
  <c r="AG77" i="7"/>
  <c r="AI86" i="7"/>
  <c r="AI83" i="7"/>
  <c r="AH61" i="7"/>
  <c r="AG26" i="7"/>
  <c r="AG7" i="7"/>
  <c r="AG91" i="7"/>
  <c r="AI37" i="7"/>
  <c r="AH62" i="7"/>
  <c r="AH91" i="7"/>
  <c r="AH24" i="7"/>
  <c r="AI22" i="7"/>
  <c r="AH26" i="7"/>
  <c r="AI7" i="7"/>
  <c r="AH67" i="7"/>
  <c r="AI8" i="7"/>
  <c r="AI11" i="7"/>
  <c r="AG9" i="7"/>
  <c r="AJ9" i="7" s="1"/>
  <c r="AH22" i="7"/>
  <c r="AH37" i="7"/>
  <c r="AH55" i="7"/>
  <c r="AG53" i="7"/>
  <c r="AJ53" i="7" s="1"/>
  <c r="AG11" i="7"/>
  <c r="AJ11" i="7" s="1"/>
  <c r="AI10" i="7"/>
  <c r="AG82" i="7"/>
  <c r="AJ82" i="7" s="1"/>
  <c r="AI62" i="7"/>
  <c r="AG10" i="7"/>
  <c r="AI77" i="7"/>
  <c r="AH83" i="7"/>
  <c r="AH97" i="7"/>
  <c r="AG95" i="7"/>
  <c r="AH95" i="7"/>
  <c r="AG37" i="7"/>
  <c r="AG65" i="7"/>
  <c r="AJ65" i="7" s="1"/>
  <c r="AH10" i="7"/>
  <c r="AI91" i="7"/>
  <c r="AH65" i="7"/>
  <c r="AI23" i="7"/>
  <c r="AG79" i="7"/>
  <c r="AJ79" i="7" s="1"/>
  <c r="AG83" i="7"/>
  <c r="AH8" i="7"/>
  <c r="AG55" i="7"/>
  <c r="AJ55" i="7" s="1"/>
  <c r="AG78" i="7"/>
  <c r="AJ78" i="7" s="1"/>
  <c r="AH11" i="7"/>
  <c r="AG86" i="7"/>
  <c r="AH58" i="7"/>
  <c r="AI95" i="7"/>
  <c r="AH54" i="7"/>
  <c r="AH7" i="7"/>
  <c r="AH23" i="7"/>
  <c r="AG67" i="7"/>
  <c r="AJ67" i="7" s="1"/>
  <c r="Q122" i="11"/>
  <c r="V335" i="14"/>
  <c r="T335" i="14"/>
  <c r="U335" i="14"/>
  <c r="AC100" i="7"/>
  <c r="AA100" i="7"/>
  <c r="AD100" i="7" s="1"/>
  <c r="AB100" i="7"/>
  <c r="Q82" i="11"/>
  <c r="P123" i="11"/>
  <c r="O124" i="11"/>
  <c r="Q123" i="11"/>
  <c r="T196" i="13" l="1"/>
  <c r="U196" i="13"/>
  <c r="V196" i="13"/>
  <c r="R83" i="11"/>
  <c r="S83" i="11" s="1"/>
  <c r="AJ95" i="7"/>
  <c r="H95" i="7"/>
  <c r="G95" i="7"/>
  <c r="AJ77" i="7"/>
  <c r="AJ23" i="7"/>
  <c r="AJ80" i="7"/>
  <c r="H100" i="7"/>
  <c r="G100" i="7"/>
  <c r="R100" i="7"/>
  <c r="P255" i="13"/>
  <c r="Q255" i="13"/>
  <c r="T50" i="14"/>
  <c r="U50" i="14"/>
  <c r="V50" i="14"/>
  <c r="T83" i="11"/>
  <c r="U83" i="11"/>
  <c r="V83" i="11"/>
  <c r="T130" i="14"/>
  <c r="U130" i="14"/>
  <c r="V130" i="14"/>
  <c r="R50" i="14"/>
  <c r="S50" i="14"/>
  <c r="R122" i="11"/>
  <c r="S122" i="11"/>
  <c r="AJ83" i="7"/>
  <c r="AJ97" i="7"/>
  <c r="G97" i="7"/>
  <c r="H97" i="7"/>
  <c r="U254" i="13"/>
  <c r="V254" i="13"/>
  <c r="T254" i="13"/>
  <c r="R99" i="13"/>
  <c r="S99" i="13"/>
  <c r="P51" i="14"/>
  <c r="Q51" i="14"/>
  <c r="O52" i="14"/>
  <c r="AJ10" i="7"/>
  <c r="AJ61" i="7"/>
  <c r="AJ54" i="7"/>
  <c r="AJ52" i="7"/>
  <c r="AJ27" i="7"/>
  <c r="AK27" i="7" s="1"/>
  <c r="AL27" i="7" s="1"/>
  <c r="H27" i="7"/>
  <c r="G27" i="7"/>
  <c r="AJ88" i="7"/>
  <c r="H88" i="7"/>
  <c r="G88" i="7"/>
  <c r="AJ8" i="7"/>
  <c r="P100" i="13"/>
  <c r="Q100" i="13"/>
  <c r="O101" i="13"/>
  <c r="R82" i="11"/>
  <c r="S82" i="11"/>
  <c r="AJ7" i="7"/>
  <c r="AJ13" i="7"/>
  <c r="AK13" i="7" s="1"/>
  <c r="AL13" i="7" s="1"/>
  <c r="T99" i="13"/>
  <c r="U99" i="13"/>
  <c r="V99" i="13"/>
  <c r="R254" i="13"/>
  <c r="S254" i="13"/>
  <c r="S123" i="11"/>
  <c r="R123" i="11"/>
  <c r="P124" i="11"/>
  <c r="O125" i="11"/>
  <c r="AJ62" i="7"/>
  <c r="G62" i="7"/>
  <c r="H62" i="7"/>
  <c r="AJ28" i="7"/>
  <c r="AJ56" i="7"/>
  <c r="P149" i="10"/>
  <c r="O150" i="10"/>
  <c r="Q149" i="10"/>
  <c r="T123" i="11"/>
  <c r="U123" i="11"/>
  <c r="V123" i="11"/>
  <c r="AJ37" i="7"/>
  <c r="AJ24" i="7"/>
  <c r="AJ58" i="7"/>
  <c r="AK58" i="7" s="1"/>
  <c r="AL58" i="7" s="1"/>
  <c r="R148" i="10"/>
  <c r="S148" i="10"/>
  <c r="P131" i="14"/>
  <c r="Q131" i="14"/>
  <c r="P197" i="13"/>
  <c r="Q197" i="13"/>
  <c r="O198" i="13"/>
  <c r="AK67" i="7"/>
  <c r="AL67" i="7" s="1"/>
  <c r="AJ86" i="7"/>
  <c r="AK86" i="7" s="1"/>
  <c r="AL86" i="7" s="1"/>
  <c r="G86" i="7"/>
  <c r="H86" i="7"/>
  <c r="AJ91" i="7"/>
  <c r="H91" i="7"/>
  <c r="G91" i="7"/>
  <c r="AJ26" i="7"/>
  <c r="H26" i="7"/>
  <c r="G26" i="7"/>
  <c r="T148" i="10"/>
  <c r="U148" i="10"/>
  <c r="V148" i="10"/>
  <c r="Q130" i="14"/>
  <c r="Q196" i="13"/>
  <c r="AK95" i="7" l="1"/>
  <c r="AL95" i="7" s="1"/>
  <c r="R196" i="13"/>
  <c r="S196" i="13" s="1"/>
  <c r="T197" i="13"/>
  <c r="U197" i="13"/>
  <c r="V197" i="13"/>
  <c r="P150" i="10"/>
  <c r="Q150" i="10" s="1"/>
  <c r="O151" i="10"/>
  <c r="AK62" i="7"/>
  <c r="AL62" i="7" s="1"/>
  <c r="T124" i="11"/>
  <c r="U124" i="11"/>
  <c r="V124" i="11"/>
  <c r="AK7" i="7"/>
  <c r="AL7" i="7" s="1"/>
  <c r="AK12" i="7"/>
  <c r="AL12" i="7" s="1"/>
  <c r="AK15" i="7"/>
  <c r="AL15" i="7" s="1"/>
  <c r="AK14" i="7"/>
  <c r="AL14" i="7" s="1"/>
  <c r="AK64" i="7"/>
  <c r="AL64" i="7" s="1"/>
  <c r="AK68" i="7"/>
  <c r="AL68" i="7" s="1"/>
  <c r="AK70" i="7"/>
  <c r="AL70" i="7" s="1"/>
  <c r="AK52" i="7"/>
  <c r="AL52" i="7" s="1"/>
  <c r="AK57" i="7"/>
  <c r="AL57" i="7" s="1"/>
  <c r="AK59" i="7"/>
  <c r="AL59" i="7" s="1"/>
  <c r="AK60" i="7"/>
  <c r="AL60" i="7" s="1"/>
  <c r="AK69" i="7"/>
  <c r="AL69" i="7" s="1"/>
  <c r="AK66" i="7"/>
  <c r="AL66" i="7" s="1"/>
  <c r="AK63" i="7"/>
  <c r="AL63" i="7" s="1"/>
  <c r="AK55" i="7"/>
  <c r="AL55" i="7" s="1"/>
  <c r="V149" i="10"/>
  <c r="T149" i="10"/>
  <c r="U149" i="10"/>
  <c r="AK53" i="7"/>
  <c r="AL53" i="7" s="1"/>
  <c r="AB102" i="7"/>
  <c r="AA30" i="7"/>
  <c r="AB78" i="7"/>
  <c r="AC30" i="7"/>
  <c r="AB105" i="7"/>
  <c r="AB8" i="7"/>
  <c r="AC77" i="7"/>
  <c r="AC52" i="7"/>
  <c r="AC102" i="7"/>
  <c r="AA68" i="7"/>
  <c r="AD68" i="7" s="1"/>
  <c r="AB52" i="7"/>
  <c r="AC53" i="7"/>
  <c r="AB92" i="7"/>
  <c r="AB53" i="7"/>
  <c r="AC78" i="7"/>
  <c r="AA92" i="7"/>
  <c r="AB77" i="7"/>
  <c r="AA52" i="7"/>
  <c r="AB68" i="7"/>
  <c r="AA85" i="7"/>
  <c r="AA7" i="7"/>
  <c r="AC85" i="7"/>
  <c r="AB30" i="7"/>
  <c r="AC8" i="7"/>
  <c r="AC92" i="7"/>
  <c r="AA53" i="7"/>
  <c r="AA77" i="7"/>
  <c r="AB85" i="7"/>
  <c r="AA105" i="7"/>
  <c r="AC7" i="7"/>
  <c r="AA102" i="7"/>
  <c r="AD102" i="7" s="1"/>
  <c r="AA8" i="7"/>
  <c r="AD8" i="7" s="1"/>
  <c r="AC68" i="7"/>
  <c r="AC105" i="7"/>
  <c r="AB7" i="7"/>
  <c r="AK8" i="7"/>
  <c r="AL8" i="7" s="1"/>
  <c r="AK54" i="7"/>
  <c r="AL54" i="7" s="1"/>
  <c r="AK80" i="7"/>
  <c r="AL80" i="7" s="1"/>
  <c r="AK24" i="7"/>
  <c r="AL24" i="7" s="1"/>
  <c r="AK82" i="7"/>
  <c r="AL82" i="7" s="1"/>
  <c r="O102" i="13"/>
  <c r="P101" i="13"/>
  <c r="Q101" i="13"/>
  <c r="AK61" i="7"/>
  <c r="AL61" i="7" s="1"/>
  <c r="AK23" i="7"/>
  <c r="AL23" i="7" s="1"/>
  <c r="R197" i="13"/>
  <c r="S197" i="13"/>
  <c r="S130" i="14"/>
  <c r="R130" i="14"/>
  <c r="AK26" i="7"/>
  <c r="AL26" i="7" s="1"/>
  <c r="R131" i="14"/>
  <c r="S131" i="14" s="1"/>
  <c r="T131" i="14"/>
  <c r="U131" i="14"/>
  <c r="V131" i="14"/>
  <c r="AK39" i="7"/>
  <c r="AL39" i="7" s="1"/>
  <c r="AK43" i="7"/>
  <c r="AL43" i="7" s="1"/>
  <c r="AK40" i="7"/>
  <c r="AL40" i="7" s="1"/>
  <c r="AK44" i="7"/>
  <c r="AL44" i="7" s="1"/>
  <c r="AK45" i="7"/>
  <c r="AL45" i="7" s="1"/>
  <c r="AK41" i="7"/>
  <c r="AL41" i="7" s="1"/>
  <c r="AK37" i="7"/>
  <c r="AL37" i="7" s="1"/>
  <c r="AK38" i="7"/>
  <c r="AL38" i="7" s="1"/>
  <c r="AK42" i="7"/>
  <c r="AL42" i="7" s="1"/>
  <c r="AK65" i="7"/>
  <c r="AL65" i="7" s="1"/>
  <c r="AK29" i="7"/>
  <c r="AL29" i="7" s="1"/>
  <c r="R100" i="13"/>
  <c r="S100" i="13"/>
  <c r="AK10" i="7"/>
  <c r="AL10" i="7" s="1"/>
  <c r="AK97" i="7"/>
  <c r="AL97" i="7" s="1"/>
  <c r="AK105" i="7"/>
  <c r="AL105" i="7" s="1"/>
  <c r="AK114" i="7"/>
  <c r="AL114" i="7" s="1"/>
  <c r="AK111" i="7"/>
  <c r="AL111" i="7" s="1"/>
  <c r="AK84" i="7"/>
  <c r="AL84" i="7" s="1"/>
  <c r="AK94" i="7"/>
  <c r="AL94" i="7" s="1"/>
  <c r="AK108" i="7"/>
  <c r="AL108" i="7" s="1"/>
  <c r="AK77" i="7"/>
  <c r="AL77" i="7" s="1"/>
  <c r="AK87" i="7"/>
  <c r="AL87" i="7" s="1"/>
  <c r="AK92" i="7"/>
  <c r="AL92" i="7" s="1"/>
  <c r="AK81" i="7"/>
  <c r="AL81" i="7" s="1"/>
  <c r="AK96" i="7"/>
  <c r="AL96" i="7" s="1"/>
  <c r="AK107" i="7"/>
  <c r="AL107" i="7" s="1"/>
  <c r="AK106" i="7"/>
  <c r="AL106" i="7" s="1"/>
  <c r="AK110" i="7"/>
  <c r="AL110" i="7" s="1"/>
  <c r="AK98" i="7"/>
  <c r="AL98" i="7" s="1"/>
  <c r="AK99" i="7"/>
  <c r="AL99" i="7" s="1"/>
  <c r="AK102" i="7"/>
  <c r="AL102" i="7" s="1"/>
  <c r="AK90" i="7"/>
  <c r="AL90" i="7" s="1"/>
  <c r="AK113" i="7"/>
  <c r="AL113" i="7" s="1"/>
  <c r="AK85" i="7"/>
  <c r="AL85" i="7" s="1"/>
  <c r="AK89" i="7"/>
  <c r="AL89" i="7" s="1"/>
  <c r="AK104" i="7"/>
  <c r="AL104" i="7" s="1"/>
  <c r="AK100" i="7"/>
  <c r="AL100" i="7" s="1"/>
  <c r="AK112" i="7"/>
  <c r="AL112" i="7" s="1"/>
  <c r="AK101" i="7"/>
  <c r="AL101" i="7" s="1"/>
  <c r="AK109" i="7"/>
  <c r="AL109" i="7" s="1"/>
  <c r="AK103" i="7"/>
  <c r="AL103" i="7" s="1"/>
  <c r="AK93" i="7"/>
  <c r="AL93" i="7" s="1"/>
  <c r="P125" i="11"/>
  <c r="O126" i="11"/>
  <c r="Q125" i="11"/>
  <c r="AK56" i="7"/>
  <c r="AL56" i="7" s="1"/>
  <c r="AK30" i="7"/>
  <c r="AL30" i="7" s="1"/>
  <c r="T100" i="13"/>
  <c r="U100" i="13"/>
  <c r="V100" i="13"/>
  <c r="AK88" i="7"/>
  <c r="AL88" i="7" s="1"/>
  <c r="AK79" i="7"/>
  <c r="AL79" i="7" s="1"/>
  <c r="P52" i="14"/>
  <c r="Q52" i="14"/>
  <c r="AK83" i="7"/>
  <c r="AL83" i="7" s="1"/>
  <c r="R255" i="13"/>
  <c r="S255" i="13"/>
  <c r="AK9" i="7"/>
  <c r="AL9" i="7" s="1"/>
  <c r="R149" i="10"/>
  <c r="S149" i="10" s="1"/>
  <c r="AK11" i="7"/>
  <c r="AL11" i="7" s="1"/>
  <c r="AK91" i="7"/>
  <c r="AL91" i="7" s="1"/>
  <c r="AK28" i="7"/>
  <c r="AL28" i="7" s="1"/>
  <c r="AK25" i="7"/>
  <c r="AL25" i="7" s="1"/>
  <c r="R51" i="14"/>
  <c r="S51" i="14"/>
  <c r="T255" i="13"/>
  <c r="U255" i="13"/>
  <c r="V255" i="13"/>
  <c r="AK78" i="7"/>
  <c r="AL78" i="7" s="1"/>
  <c r="P198" i="13"/>
  <c r="Q198" i="13"/>
  <c r="Q124" i="11"/>
  <c r="AK22" i="7"/>
  <c r="AL22" i="7" s="1"/>
  <c r="T51" i="14"/>
  <c r="V51" i="14"/>
  <c r="U51" i="14"/>
  <c r="R150" i="10" l="1"/>
  <c r="S150" i="10"/>
  <c r="R52" i="14"/>
  <c r="S52" i="14"/>
  <c r="K29" i="7" s="1"/>
  <c r="V52" i="14"/>
  <c r="J79" i="7" s="1"/>
  <c r="T52" i="14"/>
  <c r="U52" i="14"/>
  <c r="P126" i="11"/>
  <c r="Q126" i="11"/>
  <c r="O127" i="11"/>
  <c r="K124" i="7"/>
  <c r="K10" i="7"/>
  <c r="I79" i="7"/>
  <c r="I83" i="7"/>
  <c r="I57" i="7"/>
  <c r="K153" i="7"/>
  <c r="J10" i="7"/>
  <c r="J121" i="7"/>
  <c r="K132" i="7"/>
  <c r="I130" i="7"/>
  <c r="H105" i="7"/>
  <c r="AD105" i="7"/>
  <c r="G105" i="7"/>
  <c r="AD77" i="7"/>
  <c r="AD85" i="7"/>
  <c r="AD30" i="7"/>
  <c r="O152" i="10"/>
  <c r="P151" i="10"/>
  <c r="U125" i="11"/>
  <c r="V125" i="11"/>
  <c r="T125" i="11"/>
  <c r="I173" i="7"/>
  <c r="R101" i="13"/>
  <c r="S101" i="13" s="1"/>
  <c r="AD53" i="7"/>
  <c r="AD7" i="7"/>
  <c r="AD92" i="7"/>
  <c r="T101" i="13"/>
  <c r="U101" i="13"/>
  <c r="V101" i="13"/>
  <c r="AD52" i="7"/>
  <c r="U150" i="10"/>
  <c r="T150" i="10"/>
  <c r="V150" i="10"/>
  <c r="U198" i="13"/>
  <c r="V198" i="13"/>
  <c r="T198" i="13"/>
  <c r="I175" i="7"/>
  <c r="J159" i="7"/>
  <c r="K57" i="7"/>
  <c r="R124" i="11"/>
  <c r="S124" i="11"/>
  <c r="P102" i="13"/>
  <c r="O103" i="13"/>
  <c r="R125" i="11"/>
  <c r="S125" i="11"/>
  <c r="R198" i="13"/>
  <c r="S198" i="13" s="1"/>
  <c r="O102" i="7" l="1"/>
  <c r="Q102" i="7"/>
  <c r="P102" i="7"/>
  <c r="I8" i="7"/>
  <c r="I65" i="7"/>
  <c r="I24" i="7"/>
  <c r="J8" i="7"/>
  <c r="J163" i="7"/>
  <c r="K83" i="7"/>
  <c r="I121" i="7"/>
  <c r="K80" i="7"/>
  <c r="J52" i="7"/>
  <c r="I66" i="7"/>
  <c r="K28" i="7"/>
  <c r="J29" i="7"/>
  <c r="J87" i="7"/>
  <c r="I9" i="7"/>
  <c r="J12" i="7"/>
  <c r="J132" i="7"/>
  <c r="J164" i="7"/>
  <c r="I12" i="7"/>
  <c r="J124" i="7"/>
  <c r="I124" i="7"/>
  <c r="I52" i="7"/>
  <c r="J7" i="7"/>
  <c r="T126" i="11"/>
  <c r="U126" i="11"/>
  <c r="AB106" i="7" s="1"/>
  <c r="V126" i="11"/>
  <c r="K12" i="7"/>
  <c r="K163" i="7"/>
  <c r="I98" i="7"/>
  <c r="J13" i="7"/>
  <c r="J99" i="7"/>
  <c r="K24" i="7"/>
  <c r="J83" i="7"/>
  <c r="L83" i="7" s="1"/>
  <c r="I132" i="7"/>
  <c r="R126" i="11"/>
  <c r="S126" i="11"/>
  <c r="K121" i="7"/>
  <c r="J54" i="7"/>
  <c r="J130" i="7"/>
  <c r="K22" i="7"/>
  <c r="K155" i="7"/>
  <c r="K8" i="7"/>
  <c r="I54" i="7"/>
  <c r="J58" i="7"/>
  <c r="J168" i="7"/>
  <c r="J55" i="7"/>
  <c r="I152" i="7"/>
  <c r="I11" i="7"/>
  <c r="J182" i="7"/>
  <c r="I10" i="7"/>
  <c r="J57" i="7"/>
  <c r="L57" i="7" s="1"/>
  <c r="K148" i="7"/>
  <c r="J148" i="7"/>
  <c r="J24" i="7"/>
  <c r="I148" i="7"/>
  <c r="L173" i="7"/>
  <c r="K56" i="7"/>
  <c r="K135" i="7"/>
  <c r="K175" i="7"/>
  <c r="I56" i="7"/>
  <c r="I61" i="7"/>
  <c r="K146" i="7"/>
  <c r="K99" i="7"/>
  <c r="J22" i="7"/>
  <c r="I127" i="7"/>
  <c r="I22" i="7"/>
  <c r="K23" i="7"/>
  <c r="K168" i="7"/>
  <c r="I87" i="7"/>
  <c r="I157" i="7"/>
  <c r="K66" i="7"/>
  <c r="K55" i="7"/>
  <c r="I123" i="7"/>
  <c r="K13" i="7"/>
  <c r="K152" i="7"/>
  <c r="K54" i="7"/>
  <c r="I29" i="7"/>
  <c r="J15" i="7"/>
  <c r="J80" i="7"/>
  <c r="K15" i="7"/>
  <c r="K173" i="7"/>
  <c r="K87" i="7"/>
  <c r="K94" i="7"/>
  <c r="J9" i="7"/>
  <c r="I182" i="7"/>
  <c r="K61" i="7"/>
  <c r="J23" i="7"/>
  <c r="I108" i="7"/>
  <c r="T151" i="10"/>
  <c r="U151" i="10"/>
  <c r="V151" i="10"/>
  <c r="K157" i="7"/>
  <c r="K30" i="7"/>
  <c r="J135" i="7"/>
  <c r="K52" i="7"/>
  <c r="K7" i="7"/>
  <c r="K123" i="7"/>
  <c r="I163" i="7"/>
  <c r="K108" i="7"/>
  <c r="K125" i="7"/>
  <c r="I153" i="7"/>
  <c r="J127" i="7"/>
  <c r="K67" i="7"/>
  <c r="I99" i="7"/>
  <c r="I7" i="7"/>
  <c r="I168" i="7"/>
  <c r="I55" i="7"/>
  <c r="K9" i="7"/>
  <c r="K182" i="7"/>
  <c r="I23" i="7"/>
  <c r="J98" i="7"/>
  <c r="I13" i="7"/>
  <c r="I80" i="7"/>
  <c r="I15" i="7"/>
  <c r="I58" i="7"/>
  <c r="J108" i="7"/>
  <c r="K11" i="7"/>
  <c r="K130" i="7"/>
  <c r="L130" i="7" s="1"/>
  <c r="J65" i="7"/>
  <c r="J173" i="7"/>
  <c r="K58" i="7"/>
  <c r="P103" i="13"/>
  <c r="O104" i="13"/>
  <c r="L79" i="7"/>
  <c r="P127" i="11"/>
  <c r="Q127" i="11"/>
  <c r="O128" i="11"/>
  <c r="V102" i="13"/>
  <c r="T102" i="13"/>
  <c r="U102" i="13"/>
  <c r="I135" i="7"/>
  <c r="P152" i="10"/>
  <c r="Q152" i="10"/>
  <c r="O153" i="10"/>
  <c r="I164" i="7"/>
  <c r="K65" i="7"/>
  <c r="J157" i="7"/>
  <c r="J125" i="7"/>
  <c r="K164" i="7"/>
  <c r="I159" i="7"/>
  <c r="K79" i="7"/>
  <c r="J94" i="7"/>
  <c r="I125" i="7"/>
  <c r="J146" i="7"/>
  <c r="K159" i="7"/>
  <c r="I67" i="7"/>
  <c r="Q102" i="13"/>
  <c r="AA106" i="7"/>
  <c r="J123" i="7"/>
  <c r="J11" i="7"/>
  <c r="J152" i="7"/>
  <c r="J175" i="7"/>
  <c r="L175" i="7" s="1"/>
  <c r="Q151" i="10"/>
  <c r="J153" i="7"/>
  <c r="K98" i="7"/>
  <c r="I146" i="7"/>
  <c r="I94" i="7"/>
  <c r="J28" i="7"/>
  <c r="J67" i="7"/>
  <c r="J61" i="7"/>
  <c r="I155" i="7"/>
  <c r="I28" i="7"/>
  <c r="J56" i="7"/>
  <c r="J66" i="7"/>
  <c r="I30" i="7"/>
  <c r="J155" i="7"/>
  <c r="K127" i="7"/>
  <c r="J30" i="7"/>
  <c r="T103" i="13" l="1"/>
  <c r="U103" i="13"/>
  <c r="V103" i="13"/>
  <c r="L15" i="7"/>
  <c r="M15" i="7" s="1"/>
  <c r="N15" i="7" s="1"/>
  <c r="G80" i="7"/>
  <c r="L80" i="7"/>
  <c r="M101" i="7" s="1"/>
  <c r="N101" i="7" s="1"/>
  <c r="H80" i="7"/>
  <c r="L7" i="7"/>
  <c r="L9" i="7"/>
  <c r="G168" i="7"/>
  <c r="L168" i="7"/>
  <c r="M168" i="7" s="1"/>
  <c r="N168" i="7" s="1"/>
  <c r="H168" i="7"/>
  <c r="L28" i="7"/>
  <c r="L159" i="7"/>
  <c r="L13" i="7"/>
  <c r="G13" i="7"/>
  <c r="H13" i="7"/>
  <c r="G99" i="7"/>
  <c r="H99" i="7"/>
  <c r="L99" i="7"/>
  <c r="M99" i="7" s="1"/>
  <c r="N99" i="7" s="1"/>
  <c r="L108" i="7"/>
  <c r="L157" i="7"/>
  <c r="L52" i="7"/>
  <c r="L30" i="7"/>
  <c r="L55" i="7"/>
  <c r="L123" i="7"/>
  <c r="L148" i="7"/>
  <c r="L146" i="7"/>
  <c r="M104" i="7"/>
  <c r="N104" i="7" s="1"/>
  <c r="M91" i="7"/>
  <c r="N91" i="7" s="1"/>
  <c r="M82" i="7"/>
  <c r="N82" i="7" s="1"/>
  <c r="L163" i="7"/>
  <c r="L121" i="7"/>
  <c r="L155" i="7"/>
  <c r="AC106" i="7"/>
  <c r="R102" i="13"/>
  <c r="S102" i="13"/>
  <c r="L164" i="7"/>
  <c r="P128" i="11"/>
  <c r="Q128" i="11"/>
  <c r="L87" i="7"/>
  <c r="G61" i="7"/>
  <c r="H61" i="7"/>
  <c r="L61" i="7"/>
  <c r="H54" i="7"/>
  <c r="L54" i="7"/>
  <c r="G54" i="7"/>
  <c r="L98" i="7"/>
  <c r="L124" i="7"/>
  <c r="M124" i="7" s="1"/>
  <c r="N124" i="7" s="1"/>
  <c r="L94" i="7"/>
  <c r="L58" i="7"/>
  <c r="S151" i="10"/>
  <c r="R151" i="10"/>
  <c r="AD106" i="7"/>
  <c r="G106" i="7"/>
  <c r="H106" i="7"/>
  <c r="L67" i="7"/>
  <c r="R127" i="11"/>
  <c r="S127" i="11"/>
  <c r="L23" i="7"/>
  <c r="L56" i="7"/>
  <c r="L24" i="7"/>
  <c r="H102" i="7"/>
  <c r="R102" i="7"/>
  <c r="G102" i="7"/>
  <c r="L135" i="7"/>
  <c r="L127" i="7"/>
  <c r="P153" i="10"/>
  <c r="Q153" i="10"/>
  <c r="L10" i="7"/>
  <c r="S152" i="10"/>
  <c r="R152" i="10"/>
  <c r="T127" i="11"/>
  <c r="U127" i="11"/>
  <c r="V127" i="11"/>
  <c r="Q103" i="13"/>
  <c r="L153" i="7"/>
  <c r="H182" i="7"/>
  <c r="L182" i="7"/>
  <c r="G182" i="7"/>
  <c r="L29" i="7"/>
  <c r="L12" i="7"/>
  <c r="L66" i="7"/>
  <c r="L65" i="7"/>
  <c r="M65" i="7" s="1"/>
  <c r="N65" i="7" s="1"/>
  <c r="L125" i="7"/>
  <c r="L152" i="7"/>
  <c r="U152" i="10"/>
  <c r="V152" i="10"/>
  <c r="T152" i="10"/>
  <c r="P104" i="13"/>
  <c r="Q104" i="13"/>
  <c r="O105" i="13"/>
  <c r="L22" i="7"/>
  <c r="L11" i="7"/>
  <c r="G11" i="7"/>
  <c r="H11" i="7"/>
  <c r="L132" i="7"/>
  <c r="L8" i="7"/>
  <c r="T128" i="11" l="1"/>
  <c r="U128" i="11"/>
  <c r="V128" i="11"/>
  <c r="M123" i="7"/>
  <c r="N123" i="7" s="1"/>
  <c r="P105" i="13"/>
  <c r="Q105" i="13" s="1"/>
  <c r="O106" i="13"/>
  <c r="M112" i="7"/>
  <c r="N112" i="7" s="1"/>
  <c r="M55" i="7"/>
  <c r="N55" i="7" s="1"/>
  <c r="M132" i="7"/>
  <c r="N132" i="7" s="1"/>
  <c r="M152" i="7"/>
  <c r="N152" i="7" s="1"/>
  <c r="M10" i="7"/>
  <c r="N10" i="7" s="1"/>
  <c r="M58" i="7"/>
  <c r="N58" i="7" s="1"/>
  <c r="M164" i="7"/>
  <c r="N164" i="7" s="1"/>
  <c r="M89" i="7"/>
  <c r="N89" i="7" s="1"/>
  <c r="M78" i="7"/>
  <c r="N78" i="7" s="1"/>
  <c r="M85" i="7"/>
  <c r="N85" i="7" s="1"/>
  <c r="M102" i="7"/>
  <c r="N102" i="7" s="1"/>
  <c r="M146" i="7"/>
  <c r="N146" i="7" s="1"/>
  <c r="M177" i="7"/>
  <c r="N177" i="7" s="1"/>
  <c r="M149" i="7"/>
  <c r="N149" i="7" s="1"/>
  <c r="M165" i="7"/>
  <c r="N165" i="7" s="1"/>
  <c r="M166" i="7"/>
  <c r="N166" i="7" s="1"/>
  <c r="M167" i="7"/>
  <c r="N167" i="7" s="1"/>
  <c r="M181" i="7"/>
  <c r="N181" i="7" s="1"/>
  <c r="M158" i="7"/>
  <c r="N158" i="7" s="1"/>
  <c r="M178" i="7"/>
  <c r="N178" i="7" s="1"/>
  <c r="M151" i="7"/>
  <c r="N151" i="7" s="1"/>
  <c r="M183" i="7"/>
  <c r="N183" i="7" s="1"/>
  <c r="M161" i="7"/>
  <c r="N161" i="7" s="1"/>
  <c r="M162" i="7"/>
  <c r="N162" i="7" s="1"/>
  <c r="M179" i="7"/>
  <c r="N179" i="7" s="1"/>
  <c r="M171" i="7"/>
  <c r="N171" i="7" s="1"/>
  <c r="M172" i="7"/>
  <c r="N172" i="7" s="1"/>
  <c r="M174" i="7"/>
  <c r="N174" i="7" s="1"/>
  <c r="M170" i="7"/>
  <c r="N170" i="7" s="1"/>
  <c r="M154" i="7"/>
  <c r="N154" i="7" s="1"/>
  <c r="M147" i="7"/>
  <c r="N147" i="7" s="1"/>
  <c r="M169" i="7"/>
  <c r="N169" i="7" s="1"/>
  <c r="M176" i="7"/>
  <c r="N176" i="7" s="1"/>
  <c r="M180" i="7"/>
  <c r="N180" i="7" s="1"/>
  <c r="M150" i="7"/>
  <c r="N150" i="7" s="1"/>
  <c r="M160" i="7"/>
  <c r="N160" i="7" s="1"/>
  <c r="M156" i="7"/>
  <c r="N156" i="7" s="1"/>
  <c r="M157" i="7"/>
  <c r="N157" i="7" s="1"/>
  <c r="M9" i="7"/>
  <c r="N9" i="7" s="1"/>
  <c r="M66" i="7"/>
  <c r="N66" i="7" s="1"/>
  <c r="M182" i="7"/>
  <c r="N182" i="7" s="1"/>
  <c r="R153" i="10"/>
  <c r="S153" i="10" s="1"/>
  <c r="M96" i="7"/>
  <c r="N96" i="7" s="1"/>
  <c r="M110" i="7"/>
  <c r="N110" i="7" s="1"/>
  <c r="M81" i="7"/>
  <c r="N81" i="7" s="1"/>
  <c r="S103" i="13"/>
  <c r="R103" i="13"/>
  <c r="M29" i="7"/>
  <c r="N29" i="7" s="1"/>
  <c r="M135" i="7"/>
  <c r="N135" i="7" s="1"/>
  <c r="M93" i="7"/>
  <c r="N93" i="7" s="1"/>
  <c r="M106" i="7"/>
  <c r="N106" i="7" s="1"/>
  <c r="M80" i="7"/>
  <c r="N80" i="7" s="1"/>
  <c r="R104" i="13"/>
  <c r="S104" i="13"/>
  <c r="T104" i="13"/>
  <c r="U104" i="13"/>
  <c r="V104" i="13"/>
  <c r="M125" i="7"/>
  <c r="N125" i="7" s="1"/>
  <c r="V153" i="10"/>
  <c r="T153" i="10"/>
  <c r="U153" i="10"/>
  <c r="M56" i="7"/>
  <c r="N56" i="7" s="1"/>
  <c r="M67" i="7"/>
  <c r="N67" i="7" s="1"/>
  <c r="M87" i="7"/>
  <c r="N87" i="7" s="1"/>
  <c r="M88" i="7"/>
  <c r="N88" i="7" s="1"/>
  <c r="M97" i="7"/>
  <c r="N97" i="7" s="1"/>
  <c r="M86" i="7"/>
  <c r="N86" i="7" s="1"/>
  <c r="M100" i="7"/>
  <c r="N100" i="7" s="1"/>
  <c r="M175" i="7"/>
  <c r="N175" i="7" s="1"/>
  <c r="M173" i="7"/>
  <c r="N173" i="7" s="1"/>
  <c r="M61" i="7"/>
  <c r="N61" i="7" s="1"/>
  <c r="M103" i="7"/>
  <c r="N103" i="7" s="1"/>
  <c r="M11" i="7"/>
  <c r="N11" i="7" s="1"/>
  <c r="M127" i="7"/>
  <c r="N127" i="7" s="1"/>
  <c r="M98" i="7"/>
  <c r="N98" i="7" s="1"/>
  <c r="M121" i="7"/>
  <c r="N121" i="7" s="1"/>
  <c r="M126" i="7"/>
  <c r="N126" i="7" s="1"/>
  <c r="M137" i="7"/>
  <c r="N137" i="7" s="1"/>
  <c r="M129" i="7"/>
  <c r="N129" i="7" s="1"/>
  <c r="M138" i="7"/>
  <c r="N138" i="7" s="1"/>
  <c r="M134" i="7"/>
  <c r="N134" i="7" s="1"/>
  <c r="M131" i="7"/>
  <c r="N131" i="7" s="1"/>
  <c r="M136" i="7"/>
  <c r="N136" i="7" s="1"/>
  <c r="M122" i="7"/>
  <c r="N122" i="7" s="1"/>
  <c r="M139" i="7"/>
  <c r="N139" i="7" s="1"/>
  <c r="M133" i="7"/>
  <c r="N133" i="7" s="1"/>
  <c r="M128" i="7"/>
  <c r="N128" i="7" s="1"/>
  <c r="M84" i="7"/>
  <c r="N84" i="7" s="1"/>
  <c r="M111" i="7"/>
  <c r="N111" i="7" s="1"/>
  <c r="M90" i="7"/>
  <c r="N90" i="7" s="1"/>
  <c r="M79" i="7"/>
  <c r="N79" i="7" s="1"/>
  <c r="M148" i="7"/>
  <c r="N148" i="7" s="1"/>
  <c r="M30" i="7"/>
  <c r="N30" i="7" s="1"/>
  <c r="M108" i="7"/>
  <c r="N108" i="7" s="1"/>
  <c r="M13" i="7"/>
  <c r="N13" i="7" s="1"/>
  <c r="M7" i="7"/>
  <c r="N7" i="7" s="1"/>
  <c r="M14" i="7"/>
  <c r="N14" i="7" s="1"/>
  <c r="M130" i="7"/>
  <c r="N130" i="7" s="1"/>
  <c r="M22" i="7"/>
  <c r="N22" i="7" s="1"/>
  <c r="M26" i="7"/>
  <c r="N26" i="7" s="1"/>
  <c r="M25" i="7"/>
  <c r="N25" i="7" s="1"/>
  <c r="M27" i="7"/>
  <c r="N27" i="7" s="1"/>
  <c r="M24" i="7"/>
  <c r="N24" i="7" s="1"/>
  <c r="M155" i="7"/>
  <c r="N155" i="7" s="1"/>
  <c r="M8" i="7"/>
  <c r="N8" i="7" s="1"/>
  <c r="M12" i="7"/>
  <c r="N12" i="7" s="1"/>
  <c r="M153" i="7"/>
  <c r="N153" i="7" s="1"/>
  <c r="M92" i="7"/>
  <c r="N92" i="7" s="1"/>
  <c r="M77" i="7"/>
  <c r="N77" i="7" s="1"/>
  <c r="M114" i="7"/>
  <c r="N114" i="7" s="1"/>
  <c r="M109" i="7"/>
  <c r="N109" i="7" s="1"/>
  <c r="M159" i="7"/>
  <c r="N159" i="7" s="1"/>
  <c r="M28" i="7"/>
  <c r="N28" i="7" s="1"/>
  <c r="M83" i="7"/>
  <c r="N83" i="7" s="1"/>
  <c r="M23" i="7"/>
  <c r="N23" i="7" s="1"/>
  <c r="M94" i="7"/>
  <c r="N94" i="7" s="1"/>
  <c r="M54" i="7"/>
  <c r="N54" i="7" s="1"/>
  <c r="R128" i="11"/>
  <c r="S128" i="11"/>
  <c r="AB180" i="7" s="1"/>
  <c r="M163" i="7"/>
  <c r="N163" i="7" s="1"/>
  <c r="M107" i="7"/>
  <c r="N107" i="7" s="1"/>
  <c r="M113" i="7"/>
  <c r="N113" i="7" s="1"/>
  <c r="M105" i="7"/>
  <c r="N105" i="7" s="1"/>
  <c r="M95" i="7"/>
  <c r="N95" i="7" s="1"/>
  <c r="M60" i="7"/>
  <c r="N60" i="7" s="1"/>
  <c r="M70" i="7"/>
  <c r="N70" i="7" s="1"/>
  <c r="M52" i="7"/>
  <c r="N52" i="7" s="1"/>
  <c r="M64" i="7"/>
  <c r="N64" i="7" s="1"/>
  <c r="M68" i="7"/>
  <c r="N68" i="7" s="1"/>
  <c r="M69" i="7"/>
  <c r="N69" i="7" s="1"/>
  <c r="M53" i="7"/>
  <c r="N53" i="7" s="1"/>
  <c r="M63" i="7"/>
  <c r="N63" i="7" s="1"/>
  <c r="M62" i="7"/>
  <c r="N62" i="7" s="1"/>
  <c r="M59" i="7"/>
  <c r="N59" i="7" s="1"/>
  <c r="M57" i="7"/>
  <c r="N57" i="7" s="1"/>
  <c r="AI261" i="7" l="1"/>
  <c r="AG283" i="7"/>
  <c r="AG340" i="7"/>
  <c r="AI200" i="7"/>
  <c r="AG409" i="7"/>
  <c r="AH232" i="7"/>
  <c r="AH318" i="7"/>
  <c r="AI392" i="7"/>
  <c r="AH411" i="7"/>
  <c r="AH339" i="7"/>
  <c r="AG269" i="7"/>
  <c r="AI309" i="7"/>
  <c r="AI212" i="7"/>
  <c r="AI236" i="7"/>
  <c r="AI246" i="7"/>
  <c r="AH391" i="7"/>
  <c r="AI158" i="7"/>
  <c r="AH237" i="7"/>
  <c r="AH356" i="7"/>
  <c r="AI326" i="7"/>
  <c r="AI416" i="7"/>
  <c r="AH271" i="7"/>
  <c r="AH353" i="7"/>
  <c r="AG135" i="7"/>
  <c r="AJ135" i="7" s="1"/>
  <c r="AH257" i="7"/>
  <c r="AG363" i="7"/>
  <c r="AH206" i="7"/>
  <c r="AG418" i="7"/>
  <c r="AI259" i="7"/>
  <c r="AI188" i="7"/>
  <c r="AH296" i="7"/>
  <c r="AH254" i="7"/>
  <c r="AH287" i="7"/>
  <c r="AH332" i="7"/>
  <c r="AI287" i="7"/>
  <c r="AI404" i="7"/>
  <c r="AI375" i="7"/>
  <c r="AH261" i="7"/>
  <c r="AI405" i="7"/>
  <c r="AG184" i="7"/>
  <c r="AG391" i="7"/>
  <c r="AG387" i="7"/>
  <c r="AG319" i="7"/>
  <c r="AH308" i="7"/>
  <c r="AI243" i="7"/>
  <c r="AG413" i="7"/>
  <c r="AH249" i="7"/>
  <c r="AG427" i="7"/>
  <c r="AH121" i="7"/>
  <c r="AH300" i="7"/>
  <c r="AH313" i="7"/>
  <c r="AI335" i="7"/>
  <c r="AI386" i="7"/>
  <c r="AH424" i="7"/>
  <c r="AH188" i="7"/>
  <c r="AG309" i="7"/>
  <c r="AH423" i="7"/>
  <c r="AH374" i="7"/>
  <c r="AI251" i="7"/>
  <c r="AI132" i="7"/>
  <c r="AI395" i="7"/>
  <c r="AI231" i="7"/>
  <c r="AI338" i="7"/>
  <c r="AG151" i="7"/>
  <c r="AJ151" i="7" s="1"/>
  <c r="AG304" i="7"/>
  <c r="AH330" i="7"/>
  <c r="AI263" i="7"/>
  <c r="AH316" i="7"/>
  <c r="AH341" i="7"/>
  <c r="AI124" i="7"/>
  <c r="AH279" i="7"/>
  <c r="AG226" i="7"/>
  <c r="AH325" i="7"/>
  <c r="AI122" i="7"/>
  <c r="AI325" i="7"/>
  <c r="AH406" i="7"/>
  <c r="AG281" i="7"/>
  <c r="AG127" i="7"/>
  <c r="AI311" i="7"/>
  <c r="AG209" i="7"/>
  <c r="AH270" i="7"/>
  <c r="AG402" i="7"/>
  <c r="AG414" i="7"/>
  <c r="AI411" i="7"/>
  <c r="AH153" i="7"/>
  <c r="AG320" i="7"/>
  <c r="AI352" i="7"/>
  <c r="AI330" i="7"/>
  <c r="AH192" i="7"/>
  <c r="AI245" i="7"/>
  <c r="AI383" i="7"/>
  <c r="AI228" i="7"/>
  <c r="AH258" i="7"/>
  <c r="AG258" i="7"/>
  <c r="AI368" i="7"/>
  <c r="AG194" i="7"/>
  <c r="AH151" i="7"/>
  <c r="AI208" i="7"/>
  <c r="AH346" i="7"/>
  <c r="AG392" i="7"/>
  <c r="AG405" i="7"/>
  <c r="AG325" i="7"/>
  <c r="AH262" i="7"/>
  <c r="AG199" i="7"/>
  <c r="AG282" i="7"/>
  <c r="AI401" i="7"/>
  <c r="AI390" i="7"/>
  <c r="AI209" i="7"/>
  <c r="AG239" i="7"/>
  <c r="AH387" i="7"/>
  <c r="AH146" i="7"/>
  <c r="AH367" i="7"/>
  <c r="AG306" i="7"/>
  <c r="AI187" i="7"/>
  <c r="AI340" i="7"/>
  <c r="AH190" i="7"/>
  <c r="AI276" i="7"/>
  <c r="AH333" i="7"/>
  <c r="AH275" i="7"/>
  <c r="AG244" i="7"/>
  <c r="AI223" i="7"/>
  <c r="AI343" i="7"/>
  <c r="AI341" i="7"/>
  <c r="AI136" i="7"/>
  <c r="AH395" i="7"/>
  <c r="AH397" i="7"/>
  <c r="AH335" i="7"/>
  <c r="AH381" i="7"/>
  <c r="AH302" i="7"/>
  <c r="AH129" i="7"/>
  <c r="AG245" i="7"/>
  <c r="AI234" i="7"/>
  <c r="AG373" i="7"/>
  <c r="AG130" i="7"/>
  <c r="AG361" i="7"/>
  <c r="AH198" i="7"/>
  <c r="AI184" i="7"/>
  <c r="AI410" i="7"/>
  <c r="AH393" i="7"/>
  <c r="AH233" i="7"/>
  <c r="AG153" i="7"/>
  <c r="AI160" i="7"/>
  <c r="AG410" i="7"/>
  <c r="AH362" i="7"/>
  <c r="AG322" i="7"/>
  <c r="AI189" i="7"/>
  <c r="AG279" i="7"/>
  <c r="AG228" i="7"/>
  <c r="AH383" i="7"/>
  <c r="AI201" i="7"/>
  <c r="AG197" i="7"/>
  <c r="AG225" i="7"/>
  <c r="AI394" i="7"/>
  <c r="AI285" i="7"/>
  <c r="AH342" i="7"/>
  <c r="AG255" i="7"/>
  <c r="AI316" i="7"/>
  <c r="AI138" i="7"/>
  <c r="AG266" i="7"/>
  <c r="AI197" i="7"/>
  <c r="AH372" i="7"/>
  <c r="AH373" i="7"/>
  <c r="AH269" i="7"/>
  <c r="AI396" i="7"/>
  <c r="AG190" i="7"/>
  <c r="AI403" i="7"/>
  <c r="AI369" i="7"/>
  <c r="AI349" i="7"/>
  <c r="AG343" i="7"/>
  <c r="AG398" i="7"/>
  <c r="AI314" i="7"/>
  <c r="AG303" i="7"/>
  <c r="AG323" i="7"/>
  <c r="AI244" i="7"/>
  <c r="AH365" i="7"/>
  <c r="AG278" i="7"/>
  <c r="AH133" i="7"/>
  <c r="AH312" i="7"/>
  <c r="AG121" i="7"/>
  <c r="AG421" i="7"/>
  <c r="AG296" i="7"/>
  <c r="AG252" i="7"/>
  <c r="AH238" i="7"/>
  <c r="AG339" i="7"/>
  <c r="AH338" i="7"/>
  <c r="AH304" i="7"/>
  <c r="AG327" i="7"/>
  <c r="AI310" i="7"/>
  <c r="AG357" i="7"/>
  <c r="AG192" i="7"/>
  <c r="AG186" i="7"/>
  <c r="AH234" i="7"/>
  <c r="AH195" i="7"/>
  <c r="AI191" i="7"/>
  <c r="AH400" i="7"/>
  <c r="AI389" i="7"/>
  <c r="AG422" i="7"/>
  <c r="AG403" i="7"/>
  <c r="AH194" i="7"/>
  <c r="AG419" i="7"/>
  <c r="AG189" i="7"/>
  <c r="AH401" i="7"/>
  <c r="AI216" i="7"/>
  <c r="AI399" i="7"/>
  <c r="AI262" i="7"/>
  <c r="AI426" i="7"/>
  <c r="AH319" i="7"/>
  <c r="AI274" i="7"/>
  <c r="AI211" i="7"/>
  <c r="AI130" i="7"/>
  <c r="AG376" i="7"/>
  <c r="AG338" i="7"/>
  <c r="AI346" i="7"/>
  <c r="AH329" i="7"/>
  <c r="AG366" i="7"/>
  <c r="AH203" i="7"/>
  <c r="AG210" i="7"/>
  <c r="AG229" i="7"/>
  <c r="AG335" i="7"/>
  <c r="AI233" i="7"/>
  <c r="AG222" i="7"/>
  <c r="AH138" i="7"/>
  <c r="AG242" i="7"/>
  <c r="AI329" i="7"/>
  <c r="AH359" i="7"/>
  <c r="AI220" i="7"/>
  <c r="AG326" i="7"/>
  <c r="AG311" i="7"/>
  <c r="AG315" i="7"/>
  <c r="AI151" i="7"/>
  <c r="AG248" i="7"/>
  <c r="AH227" i="7"/>
  <c r="AG316" i="7"/>
  <c r="AG420" i="7"/>
  <c r="AH274" i="7"/>
  <c r="AG345" i="7"/>
  <c r="AG188" i="7"/>
  <c r="AI237" i="7"/>
  <c r="AI268" i="7"/>
  <c r="AI306" i="7"/>
  <c r="AG380" i="7"/>
  <c r="AH355" i="7"/>
  <c r="AH199" i="7"/>
  <c r="AH311" i="7"/>
  <c r="AH292" i="7"/>
  <c r="AI304" i="7"/>
  <c r="AH289" i="7"/>
  <c r="AI288" i="7"/>
  <c r="AH328" i="7"/>
  <c r="AG221" i="7"/>
  <c r="AI414" i="7"/>
  <c r="AH220" i="7"/>
  <c r="AI199" i="7"/>
  <c r="AI374" i="7"/>
  <c r="AH280" i="7"/>
  <c r="AG133" i="7"/>
  <c r="AJ133" i="7" s="1"/>
  <c r="AI320" i="7"/>
  <c r="AG231" i="7"/>
  <c r="AG426" i="7"/>
  <c r="AH252" i="7"/>
  <c r="AI291" i="7"/>
  <c r="AI264" i="7"/>
  <c r="AG334" i="7"/>
  <c r="AI333" i="7"/>
  <c r="AH394" i="7"/>
  <c r="AH278" i="7"/>
  <c r="AH340" i="7"/>
  <c r="AG307" i="7"/>
  <c r="AI270" i="7"/>
  <c r="AG216" i="7"/>
  <c r="AG372" i="7"/>
  <c r="AI227" i="7"/>
  <c r="AG359" i="7"/>
  <c r="AI422" i="7"/>
  <c r="AG251" i="7"/>
  <c r="AH310" i="7"/>
  <c r="AG411" i="7"/>
  <c r="AI418" i="7"/>
  <c r="AI204" i="7"/>
  <c r="AH357" i="7"/>
  <c r="AH382" i="7"/>
  <c r="AH347" i="7"/>
  <c r="AG211" i="7"/>
  <c r="AG297" i="7"/>
  <c r="AI324" i="7"/>
  <c r="AG424" i="7"/>
  <c r="AG270" i="7"/>
  <c r="AH193" i="7"/>
  <c r="AH228" i="7"/>
  <c r="AH259" i="7"/>
  <c r="AI350" i="7"/>
  <c r="AG415" i="7"/>
  <c r="AG425" i="7"/>
  <c r="AG416" i="7"/>
  <c r="AG371" i="7"/>
  <c r="AG193" i="7"/>
  <c r="AH303" i="7"/>
  <c r="AI282" i="7"/>
  <c r="AI294" i="7"/>
  <c r="AH409" i="7"/>
  <c r="AH414" i="7"/>
  <c r="AI222" i="7"/>
  <c r="AG219" i="7"/>
  <c r="AH186" i="7"/>
  <c r="AG378" i="7"/>
  <c r="AI371" i="7"/>
  <c r="AH200" i="7"/>
  <c r="AH286" i="7"/>
  <c r="AG313" i="7"/>
  <c r="AI232" i="7"/>
  <c r="AI407" i="7"/>
  <c r="AI193" i="7"/>
  <c r="AG196" i="7"/>
  <c r="AH132" i="7"/>
  <c r="AG249" i="7"/>
  <c r="AG370" i="7"/>
  <c r="AI376" i="7"/>
  <c r="AG331" i="7"/>
  <c r="AG412" i="7"/>
  <c r="AG206" i="7"/>
  <c r="AG354" i="7"/>
  <c r="AH263" i="7"/>
  <c r="AH136" i="7"/>
  <c r="AH256" i="7"/>
  <c r="AH344" i="7"/>
  <c r="AI214" i="7"/>
  <c r="AI254" i="7"/>
  <c r="AG233" i="7"/>
  <c r="AG404" i="7"/>
  <c r="AI257" i="7"/>
  <c r="AG346" i="7"/>
  <c r="AI372" i="7"/>
  <c r="AH299" i="7"/>
  <c r="AG212" i="7"/>
  <c r="AI398" i="7"/>
  <c r="AH364" i="7"/>
  <c r="AH323" i="7"/>
  <c r="AH307" i="7"/>
  <c r="AH426" i="7"/>
  <c r="AH221" i="7"/>
  <c r="AH161" i="7"/>
  <c r="AH407" i="7"/>
  <c r="AG295" i="7"/>
  <c r="AG302" i="7"/>
  <c r="AI295" i="7"/>
  <c r="AI367" i="7"/>
  <c r="AH420" i="7"/>
  <c r="AI388" i="7"/>
  <c r="AH386" i="7"/>
  <c r="AG360" i="7"/>
  <c r="AI195" i="7"/>
  <c r="AH405" i="7"/>
  <c r="AH122" i="7"/>
  <c r="AG381" i="7"/>
  <c r="AH305" i="7"/>
  <c r="AI347" i="7"/>
  <c r="AH413" i="7"/>
  <c r="AG263" i="7"/>
  <c r="AG333" i="7"/>
  <c r="AI298" i="7"/>
  <c r="AH419" i="7"/>
  <c r="AI226" i="7"/>
  <c r="AH379" i="7"/>
  <c r="AG156" i="7"/>
  <c r="AI296" i="7"/>
  <c r="AH422" i="7"/>
  <c r="AI424" i="7"/>
  <c r="AI344" i="7"/>
  <c r="AI146" i="7"/>
  <c r="AH363" i="7"/>
  <c r="AH210" i="7"/>
  <c r="AH156" i="7"/>
  <c r="AG262" i="7"/>
  <c r="AI417" i="7"/>
  <c r="AI238" i="7"/>
  <c r="AI305" i="7"/>
  <c r="AG160" i="7"/>
  <c r="AH369" i="7"/>
  <c r="AG200" i="7"/>
  <c r="AH314" i="7"/>
  <c r="AG227" i="7"/>
  <c r="AI423" i="7"/>
  <c r="AI131" i="7"/>
  <c r="AI420" i="7"/>
  <c r="AH222" i="7"/>
  <c r="AH214" i="7"/>
  <c r="AG237" i="7"/>
  <c r="AH396" i="7"/>
  <c r="AH255" i="7"/>
  <c r="AG289" i="7"/>
  <c r="AG264" i="7"/>
  <c r="AG202" i="7"/>
  <c r="AH320" i="7"/>
  <c r="AG308" i="7"/>
  <c r="AI342" i="7"/>
  <c r="AG390" i="7"/>
  <c r="AI366" i="7"/>
  <c r="AI363" i="7"/>
  <c r="AG379" i="7"/>
  <c r="AH384" i="7"/>
  <c r="AG406" i="7"/>
  <c r="AG321" i="7"/>
  <c r="AG350" i="7"/>
  <c r="AG265" i="7"/>
  <c r="AH285" i="7"/>
  <c r="AI284" i="7"/>
  <c r="AI194" i="7"/>
  <c r="AH334" i="7"/>
  <c r="AI186" i="7"/>
  <c r="AG324" i="7"/>
  <c r="AH215" i="7"/>
  <c r="AI229" i="7"/>
  <c r="AG198" i="7"/>
  <c r="AH321" i="7"/>
  <c r="AI308" i="7"/>
  <c r="AH201" i="7"/>
  <c r="AG203" i="7"/>
  <c r="AG138" i="7"/>
  <c r="AG273" i="7"/>
  <c r="AH264" i="7"/>
  <c r="AG285" i="7"/>
  <c r="AH212" i="7"/>
  <c r="AI217" i="7"/>
  <c r="AI269" i="7"/>
  <c r="AH351" i="7"/>
  <c r="AG276" i="7"/>
  <c r="AI319" i="7"/>
  <c r="AI221" i="7"/>
  <c r="AG260" i="7"/>
  <c r="AG259" i="7"/>
  <c r="AG275" i="7"/>
  <c r="AI260" i="7"/>
  <c r="AG136" i="7"/>
  <c r="AJ136" i="7" s="1"/>
  <c r="AG131" i="7"/>
  <c r="AG128" i="7"/>
  <c r="AH185" i="7"/>
  <c r="AI235" i="7"/>
  <c r="AI370" i="7"/>
  <c r="AG277" i="7"/>
  <c r="AH246" i="7"/>
  <c r="AH236" i="7"/>
  <c r="AH207" i="7"/>
  <c r="AG310" i="7"/>
  <c r="AG299" i="7"/>
  <c r="AI271" i="7"/>
  <c r="AI203" i="7"/>
  <c r="AG364" i="7"/>
  <c r="AG243" i="7"/>
  <c r="AI249" i="7"/>
  <c r="AI239" i="7"/>
  <c r="AG329" i="7"/>
  <c r="AH277" i="7"/>
  <c r="AG382" i="7"/>
  <c r="AI332" i="7"/>
  <c r="AG274" i="7"/>
  <c r="AI121" i="7"/>
  <c r="AG342" i="7"/>
  <c r="AG214" i="7"/>
  <c r="AG358" i="7"/>
  <c r="AI377" i="7"/>
  <c r="AI315" i="7"/>
  <c r="AG397" i="7"/>
  <c r="AH245" i="7"/>
  <c r="AH380" i="7"/>
  <c r="AI400" i="7"/>
  <c r="AH216" i="7"/>
  <c r="AH358" i="7"/>
  <c r="AI321" i="7"/>
  <c r="AG272" i="7"/>
  <c r="AH345" i="7"/>
  <c r="AH417" i="7"/>
  <c r="AH301" i="7"/>
  <c r="AI312" i="7"/>
  <c r="AH218" i="7"/>
  <c r="AH266" i="7"/>
  <c r="AG250" i="7"/>
  <c r="AG204" i="7"/>
  <c r="AG368" i="7"/>
  <c r="AI351" i="7"/>
  <c r="AG268" i="7"/>
  <c r="AG257" i="7"/>
  <c r="AI258" i="7"/>
  <c r="AH385" i="7"/>
  <c r="AG246" i="7"/>
  <c r="AI378" i="7"/>
  <c r="AI196" i="7"/>
  <c r="AG238" i="7"/>
  <c r="AG328" i="7"/>
  <c r="AI241" i="7"/>
  <c r="AG215" i="7"/>
  <c r="AG224" i="7"/>
  <c r="AI213" i="7"/>
  <c r="AG286" i="7"/>
  <c r="AG287" i="7"/>
  <c r="AH243" i="7"/>
  <c r="AI402" i="7"/>
  <c r="AI286" i="7"/>
  <c r="AG201" i="7"/>
  <c r="AH241" i="7"/>
  <c r="AH293" i="7"/>
  <c r="AG247" i="7"/>
  <c r="AG236" i="7"/>
  <c r="AH350" i="7"/>
  <c r="AI413" i="7"/>
  <c r="AG261" i="7"/>
  <c r="AI397" i="7"/>
  <c r="AH130" i="7"/>
  <c r="AI266" i="7"/>
  <c r="AI300" i="7"/>
  <c r="AG417" i="7"/>
  <c r="AH390" i="7"/>
  <c r="AG375" i="7"/>
  <c r="AI427" i="7"/>
  <c r="AI225" i="7"/>
  <c r="AG347" i="7"/>
  <c r="AI360" i="7"/>
  <c r="AG352" i="7"/>
  <c r="AG408" i="7"/>
  <c r="AI133" i="7"/>
  <c r="AI381" i="7"/>
  <c r="AI318" i="7"/>
  <c r="AH309" i="7"/>
  <c r="AI207" i="7"/>
  <c r="AI419" i="7"/>
  <c r="AI275" i="7"/>
  <c r="AI292" i="7"/>
  <c r="AI408" i="7"/>
  <c r="AI293" i="7"/>
  <c r="AI297" i="7"/>
  <c r="AI290" i="7"/>
  <c r="AH211" i="7"/>
  <c r="AH260" i="7"/>
  <c r="AI281" i="7"/>
  <c r="AG280" i="7"/>
  <c r="AH398" i="7"/>
  <c r="AH403" i="7"/>
  <c r="AI156" i="7"/>
  <c r="AI128" i="7"/>
  <c r="AH402" i="7"/>
  <c r="AI279" i="7"/>
  <c r="AH251" i="7"/>
  <c r="AG223" i="7"/>
  <c r="AI278" i="7"/>
  <c r="AG337" i="7"/>
  <c r="AI289" i="7"/>
  <c r="AH291" i="7"/>
  <c r="AI393" i="7"/>
  <c r="AH196" i="7"/>
  <c r="AH184" i="7"/>
  <c r="AH410" i="7"/>
  <c r="AI224" i="7"/>
  <c r="AG254" i="7"/>
  <c r="AG207" i="7"/>
  <c r="AI336" i="7"/>
  <c r="AI359" i="7"/>
  <c r="AI355" i="7"/>
  <c r="AG230" i="7"/>
  <c r="AH290" i="7"/>
  <c r="AI345" i="7"/>
  <c r="AI242" i="7"/>
  <c r="AG353" i="7"/>
  <c r="AH265" i="7"/>
  <c r="AG330" i="7"/>
  <c r="AH219" i="7"/>
  <c r="AI253" i="7"/>
  <c r="AI425" i="7"/>
  <c r="AH226" i="7"/>
  <c r="AG362" i="7"/>
  <c r="AG241" i="7"/>
  <c r="AH348" i="7"/>
  <c r="AG365" i="7"/>
  <c r="AH336" i="7"/>
  <c r="AI328" i="7"/>
  <c r="AI361" i="7"/>
  <c r="AG344" i="7"/>
  <c r="AG185" i="7"/>
  <c r="AH366" i="7"/>
  <c r="AG240" i="7"/>
  <c r="AG232" i="7"/>
  <c r="AH412" i="7"/>
  <c r="AI302" i="7"/>
  <c r="AI373" i="7"/>
  <c r="AI323" i="7"/>
  <c r="AI365" i="7"/>
  <c r="AI409" i="7"/>
  <c r="AI218" i="7"/>
  <c r="AI283" i="7"/>
  <c r="AI322" i="7"/>
  <c r="AI240" i="7"/>
  <c r="AI267" i="7"/>
  <c r="AG332" i="7"/>
  <c r="AI230" i="7"/>
  <c r="AH360" i="7"/>
  <c r="AI415" i="7"/>
  <c r="AG377" i="7"/>
  <c r="AI301" i="7"/>
  <c r="AH388" i="7"/>
  <c r="AI354" i="7"/>
  <c r="AH160" i="7"/>
  <c r="AG312" i="7"/>
  <c r="AH352" i="7"/>
  <c r="AH281" i="7"/>
  <c r="AH273" i="7"/>
  <c r="AH283" i="7"/>
  <c r="AH418" i="7"/>
  <c r="AH135" i="7"/>
  <c r="AH331" i="7"/>
  <c r="AG146" i="7"/>
  <c r="AJ146" i="7" s="1"/>
  <c r="AG374" i="7"/>
  <c r="AG395" i="7"/>
  <c r="AI334" i="7"/>
  <c r="AH267" i="7"/>
  <c r="AG369" i="7"/>
  <c r="AG271" i="7"/>
  <c r="AG386" i="7"/>
  <c r="AG132" i="7"/>
  <c r="AJ132" i="7" s="1"/>
  <c r="AI198" i="7"/>
  <c r="AI252" i="7"/>
  <c r="AH315" i="7"/>
  <c r="AH389" i="7"/>
  <c r="AH189" i="7"/>
  <c r="AH343" i="7"/>
  <c r="AG394" i="7"/>
  <c r="AG355" i="7"/>
  <c r="AG205" i="7"/>
  <c r="AI273" i="7"/>
  <c r="AH250" i="7"/>
  <c r="AG191" i="7"/>
  <c r="AH421" i="7"/>
  <c r="AI412" i="7"/>
  <c r="AI248" i="7"/>
  <c r="AG292" i="7"/>
  <c r="AI339" i="7"/>
  <c r="AH217" i="7"/>
  <c r="AH202" i="7"/>
  <c r="AH253" i="7"/>
  <c r="AI379" i="7"/>
  <c r="AH392" i="7"/>
  <c r="AH317" i="7"/>
  <c r="AI215" i="7"/>
  <c r="AI364" i="7"/>
  <c r="AG396" i="7"/>
  <c r="AH306" i="7"/>
  <c r="AH208" i="7"/>
  <c r="AH298" i="7"/>
  <c r="AH128" i="7"/>
  <c r="AI277" i="7"/>
  <c r="AG288" i="7"/>
  <c r="AH244" i="7"/>
  <c r="AH213" i="7"/>
  <c r="AH268" i="7"/>
  <c r="AG336" i="7"/>
  <c r="AI265" i="7"/>
  <c r="AH349" i="7"/>
  <c r="AG256" i="7"/>
  <c r="AH415" i="7"/>
  <c r="AG290" i="7"/>
  <c r="AG267" i="7"/>
  <c r="AH276" i="7"/>
  <c r="AH368" i="7"/>
  <c r="AH247" i="7"/>
  <c r="AH370" i="7"/>
  <c r="AG124" i="7"/>
  <c r="AG317" i="7"/>
  <c r="AI135" i="7"/>
  <c r="AG235" i="7"/>
  <c r="AI153" i="7"/>
  <c r="AI384" i="7"/>
  <c r="AH425" i="7"/>
  <c r="AG423" i="7"/>
  <c r="AG388" i="7"/>
  <c r="AI192" i="7"/>
  <c r="AH131" i="7"/>
  <c r="AH209" i="7"/>
  <c r="AH399" i="7"/>
  <c r="AH427" i="7"/>
  <c r="AG208" i="7"/>
  <c r="AI380" i="7"/>
  <c r="AH229" i="7"/>
  <c r="AI185" i="7"/>
  <c r="AI299" i="7"/>
  <c r="AI210" i="7"/>
  <c r="AG253" i="7"/>
  <c r="AG298" i="7"/>
  <c r="AI313" i="7"/>
  <c r="AG195" i="7"/>
  <c r="AH324" i="7"/>
  <c r="AG300" i="7"/>
  <c r="AG356" i="7"/>
  <c r="AI353" i="7"/>
  <c r="AG385" i="7"/>
  <c r="AH204" i="7"/>
  <c r="AG314" i="7"/>
  <c r="AH197" i="7"/>
  <c r="AH326" i="7"/>
  <c r="AI272" i="7"/>
  <c r="AH378" i="7"/>
  <c r="AG284" i="7"/>
  <c r="AH377" i="7"/>
  <c r="AG383" i="7"/>
  <c r="AG187" i="7"/>
  <c r="AH205" i="7"/>
  <c r="AG161" i="7"/>
  <c r="AG305" i="7"/>
  <c r="AH322" i="7"/>
  <c r="AH284" i="7"/>
  <c r="AG393" i="7"/>
  <c r="AH375" i="7"/>
  <c r="AH404" i="7"/>
  <c r="AI219" i="7"/>
  <c r="AI206" i="7"/>
  <c r="AG341" i="7"/>
  <c r="AH361" i="7"/>
  <c r="AG294" i="7"/>
  <c r="AI190" i="7"/>
  <c r="AH127" i="7"/>
  <c r="AH354" i="7"/>
  <c r="AG349" i="7"/>
  <c r="AG367" i="7"/>
  <c r="AI382" i="7"/>
  <c r="AG384" i="7"/>
  <c r="AG301" i="7"/>
  <c r="AH191" i="7"/>
  <c r="AG158" i="7"/>
  <c r="AG389" i="7"/>
  <c r="AI421" i="7"/>
  <c r="AI331" i="7"/>
  <c r="AH242" i="7"/>
  <c r="AH408" i="7"/>
  <c r="AH235" i="7"/>
  <c r="AG291" i="7"/>
  <c r="AH231" i="7"/>
  <c r="AH297" i="7"/>
  <c r="AG318" i="7"/>
  <c r="AH223" i="7"/>
  <c r="AG399" i="7"/>
  <c r="AH288" i="7"/>
  <c r="AG122" i="7"/>
  <c r="AJ122" i="7" s="1"/>
  <c r="AH248" i="7"/>
  <c r="AI385" i="7"/>
  <c r="AG348" i="7"/>
  <c r="AH124" i="7"/>
  <c r="AH158" i="7"/>
  <c r="AH239" i="7"/>
  <c r="AI358" i="7"/>
  <c r="AH230" i="7"/>
  <c r="AG351" i="7"/>
  <c r="AI307" i="7"/>
  <c r="AI127" i="7"/>
  <c r="AI348" i="7"/>
  <c r="AG129" i="7"/>
  <c r="AI337" i="7"/>
  <c r="AI202" i="7"/>
  <c r="AG234" i="7"/>
  <c r="AH225" i="7"/>
  <c r="AG407" i="7"/>
  <c r="AG401" i="7"/>
  <c r="AH282" i="7"/>
  <c r="AG213" i="7"/>
  <c r="AH294" i="7"/>
  <c r="AI205" i="7"/>
  <c r="AG220" i="7"/>
  <c r="AI247" i="7"/>
  <c r="AG400" i="7"/>
  <c r="AI280" i="7"/>
  <c r="AH376" i="7"/>
  <c r="AI129" i="7"/>
  <c r="AG217" i="7"/>
  <c r="AH240" i="7"/>
  <c r="AH295" i="7"/>
  <c r="AI406" i="7"/>
  <c r="AH337" i="7"/>
  <c r="AH187" i="7"/>
  <c r="AH224" i="7"/>
  <c r="AH327" i="7"/>
  <c r="AI250" i="7"/>
  <c r="AH371" i="7"/>
  <c r="AI161" i="7"/>
  <c r="AH272" i="7"/>
  <c r="AI357" i="7"/>
  <c r="AI303" i="7"/>
  <c r="AG218" i="7"/>
  <c r="AI362" i="7"/>
  <c r="AI387" i="7"/>
  <c r="AI356" i="7"/>
  <c r="AI327" i="7"/>
  <c r="AH416" i="7"/>
  <c r="AI256" i="7"/>
  <c r="AI391" i="7"/>
  <c r="AI255" i="7"/>
  <c r="AG293" i="7"/>
  <c r="AI317" i="7"/>
  <c r="AA128" i="7"/>
  <c r="AC148" i="7"/>
  <c r="AA12" i="7"/>
  <c r="AC67" i="7"/>
  <c r="AA135" i="7"/>
  <c r="AD135" i="7" s="1"/>
  <c r="AA170" i="7"/>
  <c r="AC55" i="7"/>
  <c r="AB131" i="7"/>
  <c r="AC136" i="7"/>
  <c r="AC28" i="7"/>
  <c r="AB132" i="7"/>
  <c r="AB60" i="7"/>
  <c r="AC158" i="7"/>
  <c r="AB23" i="7"/>
  <c r="AA158" i="7"/>
  <c r="AB65" i="7"/>
  <c r="AA160" i="7"/>
  <c r="AC150" i="7"/>
  <c r="AB57" i="7"/>
  <c r="AA129" i="7"/>
  <c r="AA123" i="7"/>
  <c r="AC133" i="7"/>
  <c r="AA28" i="7"/>
  <c r="AB122" i="7"/>
  <c r="AA133" i="7"/>
  <c r="AC23" i="7"/>
  <c r="AC130" i="7"/>
  <c r="AA24" i="7"/>
  <c r="AA162" i="7"/>
  <c r="AB130" i="7"/>
  <c r="AA159" i="7"/>
  <c r="AB147" i="7"/>
  <c r="AC164" i="7"/>
  <c r="AB146" i="7"/>
  <c r="AC56" i="7"/>
  <c r="AA167" i="7"/>
  <c r="AC22" i="7"/>
  <c r="AB171" i="7"/>
  <c r="AC37" i="7"/>
  <c r="AC90" i="7"/>
  <c r="AB154" i="7"/>
  <c r="AC121" i="7"/>
  <c r="AB37" i="7"/>
  <c r="AB162" i="7"/>
  <c r="AC167" i="7"/>
  <c r="AA150" i="7"/>
  <c r="AA127" i="7"/>
  <c r="R105" i="13"/>
  <c r="S105" i="13" s="1"/>
  <c r="AC180" i="7"/>
  <c r="AB29" i="7"/>
  <c r="AB127" i="7"/>
  <c r="AC60" i="7"/>
  <c r="AC15" i="7"/>
  <c r="AA58" i="7"/>
  <c r="AC123" i="7"/>
  <c r="AB12" i="7"/>
  <c r="AA165" i="7"/>
  <c r="AC165" i="7"/>
  <c r="AA149" i="7"/>
  <c r="AA169" i="7"/>
  <c r="AA57" i="7"/>
  <c r="AD57" i="7" s="1"/>
  <c r="AB66" i="7"/>
  <c r="AA125" i="7"/>
  <c r="AB124" i="7"/>
  <c r="AA121" i="7"/>
  <c r="AB67" i="7"/>
  <c r="AB155" i="7"/>
  <c r="AB126" i="7"/>
  <c r="AA136" i="7"/>
  <c r="AD136" i="7" s="1"/>
  <c r="AC98" i="7"/>
  <c r="AB125" i="7"/>
  <c r="AC170" i="7"/>
  <c r="AA55" i="7"/>
  <c r="AA29" i="7"/>
  <c r="AC149" i="7"/>
  <c r="AC58" i="7"/>
  <c r="AA153" i="7"/>
  <c r="AD153" i="7" s="1"/>
  <c r="AC151" i="7"/>
  <c r="AB129" i="7"/>
  <c r="AC57" i="7"/>
  <c r="AB123" i="7"/>
  <c r="AC81" i="7"/>
  <c r="AC104" i="7"/>
  <c r="AC94" i="7"/>
  <c r="AB169" i="7"/>
  <c r="AC24" i="7"/>
  <c r="AB166" i="7"/>
  <c r="AC169" i="7"/>
  <c r="AA103" i="7"/>
  <c r="AA112" i="7"/>
  <c r="AA126" i="7"/>
  <c r="AA134" i="7"/>
  <c r="AA146" i="7"/>
  <c r="AD146" i="7" s="1"/>
  <c r="AC66" i="7"/>
  <c r="AC156" i="7"/>
  <c r="AA94" i="7"/>
  <c r="AC171" i="7"/>
  <c r="AC162" i="7"/>
  <c r="AC124" i="7"/>
  <c r="AB128" i="7"/>
  <c r="AA37" i="7"/>
  <c r="AD37" i="7" s="1"/>
  <c r="AA65" i="7"/>
  <c r="AC131" i="7"/>
  <c r="AA154" i="7"/>
  <c r="AA22" i="7"/>
  <c r="AA171" i="7"/>
  <c r="AB104" i="7"/>
  <c r="AA10" i="7"/>
  <c r="AA156" i="7"/>
  <c r="AD156" i="7" s="1"/>
  <c r="AA56" i="7"/>
  <c r="AB82" i="7"/>
  <c r="AB98" i="7"/>
  <c r="AC135" i="7"/>
  <c r="AA104" i="7"/>
  <c r="AB159" i="7"/>
  <c r="AC112" i="7"/>
  <c r="AB28" i="7"/>
  <c r="AC166" i="7"/>
  <c r="AB173" i="7"/>
  <c r="AA67" i="7"/>
  <c r="AD67" i="7" s="1"/>
  <c r="AB153" i="7"/>
  <c r="AC134" i="7"/>
  <c r="AC125" i="7"/>
  <c r="AA124" i="7"/>
  <c r="AA98" i="7"/>
  <c r="AD98" i="7" s="1"/>
  <c r="AC147" i="7"/>
  <c r="AA15" i="7"/>
  <c r="AA155" i="7"/>
  <c r="AC83" i="7"/>
  <c r="AB87" i="7"/>
  <c r="AB156" i="7"/>
  <c r="AB81" i="7"/>
  <c r="AC12" i="7"/>
  <c r="AB103" i="7"/>
  <c r="AC154" i="7"/>
  <c r="AB136" i="7"/>
  <c r="AB22" i="7"/>
  <c r="AA130" i="7"/>
  <c r="AB112" i="7"/>
  <c r="AA66" i="7"/>
  <c r="AD66" i="7" s="1"/>
  <c r="AA9" i="7"/>
  <c r="AB167" i="7"/>
  <c r="AC126" i="7"/>
  <c r="AC9" i="7"/>
  <c r="AB164" i="7"/>
  <c r="AC87" i="7"/>
  <c r="AC160" i="7"/>
  <c r="AC103" i="7"/>
  <c r="AB55" i="7"/>
  <c r="AB152" i="7"/>
  <c r="AB135" i="7"/>
  <c r="AB165" i="7"/>
  <c r="AB134" i="7"/>
  <c r="AC132" i="7"/>
  <c r="AB160" i="7"/>
  <c r="AC65" i="7"/>
  <c r="AA23" i="7"/>
  <c r="AD23" i="7" s="1"/>
  <c r="AB121" i="7"/>
  <c r="AC29" i="7"/>
  <c r="AC173" i="7"/>
  <c r="AC155" i="7"/>
  <c r="AB79" i="7"/>
  <c r="AB148" i="7"/>
  <c r="AB158" i="7"/>
  <c r="AC82" i="7"/>
  <c r="AC152" i="7"/>
  <c r="AA152" i="7"/>
  <c r="AA122" i="7"/>
  <c r="AA173" i="7"/>
  <c r="AD173" i="7" s="1"/>
  <c r="AB9" i="7"/>
  <c r="AA180" i="7"/>
  <c r="AC79" i="7"/>
  <c r="AB10" i="7"/>
  <c r="AA81" i="7"/>
  <c r="AD81" i="7" s="1"/>
  <c r="AA90" i="7"/>
  <c r="AB149" i="7"/>
  <c r="AA60" i="7"/>
  <c r="AD60" i="7" s="1"/>
  <c r="AA148" i="7"/>
  <c r="AD148" i="7" s="1"/>
  <c r="AB94" i="7"/>
  <c r="AA82" i="7"/>
  <c r="AC127" i="7"/>
  <c r="AC128" i="7"/>
  <c r="AC10" i="7"/>
  <c r="AB83" i="7"/>
  <c r="AC159" i="7"/>
  <c r="AC153" i="7"/>
  <c r="AC146" i="7"/>
  <c r="AB24" i="7"/>
  <c r="AA151" i="7"/>
  <c r="AB15" i="7"/>
  <c r="AB58" i="7"/>
  <c r="AB170" i="7"/>
  <c r="AB90" i="7"/>
  <c r="AB150" i="7"/>
  <c r="AA83" i="7"/>
  <c r="AA132" i="7"/>
  <c r="AC129" i="7"/>
  <c r="AB56" i="7"/>
  <c r="AB133" i="7"/>
  <c r="AA164" i="7"/>
  <c r="AD164" i="7" s="1"/>
  <c r="AA79" i="7"/>
  <c r="AD79" i="7" s="1"/>
  <c r="AA87" i="7"/>
  <c r="AD87" i="7" s="1"/>
  <c r="AA131" i="7"/>
  <c r="AD131" i="7" s="1"/>
  <c r="AA147" i="7"/>
  <c r="AD147" i="7" s="1"/>
  <c r="AA78" i="7"/>
  <c r="AD78" i="7" s="1"/>
  <c r="AA166" i="7"/>
  <c r="AD166" i="7" s="1"/>
  <c r="AB151" i="7"/>
  <c r="P106" i="13"/>
  <c r="Q106" i="13" s="1"/>
  <c r="O107" i="13"/>
  <c r="U105" i="13"/>
  <c r="V105" i="13"/>
  <c r="T105" i="13"/>
  <c r="AC122" i="7"/>
  <c r="R106" i="13" l="1"/>
  <c r="S106" i="13"/>
  <c r="Q107" i="7"/>
  <c r="AD151" i="7"/>
  <c r="AE182" i="7" s="1"/>
  <c r="AF182" i="7" s="1"/>
  <c r="AD82" i="7"/>
  <c r="AD130" i="7"/>
  <c r="AD124" i="7"/>
  <c r="AD10" i="7"/>
  <c r="AD134" i="7"/>
  <c r="AD169" i="7"/>
  <c r="AJ129" i="7"/>
  <c r="AK129" i="7" s="1"/>
  <c r="AL129" i="7" s="1"/>
  <c r="AJ161" i="7"/>
  <c r="H161" i="7"/>
  <c r="G161" i="7"/>
  <c r="AJ124" i="7"/>
  <c r="AD28" i="7"/>
  <c r="AE28" i="7" s="1"/>
  <c r="AF28" i="7" s="1"/>
  <c r="AD126" i="7"/>
  <c r="AD149" i="7"/>
  <c r="AE166" i="7" s="1"/>
  <c r="AF166" i="7" s="1"/>
  <c r="AD162" i="7"/>
  <c r="AD158" i="7"/>
  <c r="AJ130" i="7"/>
  <c r="AJ127" i="7"/>
  <c r="AD132" i="7"/>
  <c r="AD9" i="7"/>
  <c r="AD104" i="7"/>
  <c r="AD171" i="7"/>
  <c r="G112" i="7"/>
  <c r="AD112" i="7"/>
  <c r="H112" i="7"/>
  <c r="AD29" i="7"/>
  <c r="AD127" i="7"/>
  <c r="AD159" i="7"/>
  <c r="AD24" i="7"/>
  <c r="AJ153" i="7"/>
  <c r="AK151" i="7" s="1"/>
  <c r="AL151" i="7" s="1"/>
  <c r="AK135" i="7"/>
  <c r="AL135" i="7" s="1"/>
  <c r="P107" i="13"/>
  <c r="Q107" i="13" s="1"/>
  <c r="O108" i="13"/>
  <c r="AD83" i="7"/>
  <c r="AD22" i="7"/>
  <c r="AE23" i="7" s="1"/>
  <c r="AF23" i="7" s="1"/>
  <c r="AD103" i="7"/>
  <c r="AE103" i="7" s="1"/>
  <c r="AF103" i="7" s="1"/>
  <c r="AD55" i="7"/>
  <c r="AE57" i="7" s="1"/>
  <c r="AF57" i="7" s="1"/>
  <c r="AD121" i="7"/>
  <c r="AD165" i="7"/>
  <c r="AD150" i="7"/>
  <c r="AD123" i="7"/>
  <c r="AD160" i="7"/>
  <c r="G160" i="7"/>
  <c r="H160" i="7"/>
  <c r="AJ158" i="7"/>
  <c r="AJ156" i="7"/>
  <c r="AD122" i="7"/>
  <c r="AE122" i="7" s="1"/>
  <c r="AF122" i="7" s="1"/>
  <c r="AD155" i="7"/>
  <c r="AD154" i="7"/>
  <c r="G154" i="7"/>
  <c r="H154" i="7"/>
  <c r="AD94" i="7"/>
  <c r="H170" i="7"/>
  <c r="AD170" i="7"/>
  <c r="G170" i="7"/>
  <c r="AJ128" i="7"/>
  <c r="AJ121" i="7"/>
  <c r="AE43" i="7"/>
  <c r="AF43" i="7" s="1"/>
  <c r="AE39" i="7"/>
  <c r="AF39" i="7" s="1"/>
  <c r="AE37" i="7"/>
  <c r="AF37" i="7" s="1"/>
  <c r="AE41" i="7"/>
  <c r="AF41" i="7" s="1"/>
  <c r="AE42" i="7"/>
  <c r="AF42" i="7" s="1"/>
  <c r="AE45" i="7"/>
  <c r="AF45" i="7" s="1"/>
  <c r="AE40" i="7"/>
  <c r="AF40" i="7" s="1"/>
  <c r="AE44" i="7"/>
  <c r="AF44" i="7" s="1"/>
  <c r="AE38" i="7"/>
  <c r="AF38" i="7" s="1"/>
  <c r="AK147" i="7"/>
  <c r="AL147" i="7" s="1"/>
  <c r="AK173" i="7"/>
  <c r="AL173" i="7" s="1"/>
  <c r="AK159" i="7"/>
  <c r="AL159" i="7" s="1"/>
  <c r="AK175" i="7"/>
  <c r="AL175" i="7" s="1"/>
  <c r="AK166" i="7"/>
  <c r="AL166" i="7" s="1"/>
  <c r="AK180" i="7"/>
  <c r="AL180" i="7" s="1"/>
  <c r="AK154" i="7"/>
  <c r="AL154" i="7" s="1"/>
  <c r="AK149" i="7"/>
  <c r="AL149" i="7" s="1"/>
  <c r="G180" i="7"/>
  <c r="H180" i="7"/>
  <c r="AD180" i="7"/>
  <c r="AD152" i="7"/>
  <c r="AE152" i="7" s="1"/>
  <c r="AF152" i="7" s="1"/>
  <c r="AD15" i="7"/>
  <c r="AD125" i="7"/>
  <c r="AD167" i="7"/>
  <c r="G167" i="7"/>
  <c r="H167" i="7"/>
  <c r="AD133" i="7"/>
  <c r="AD129" i="7"/>
  <c r="AD12" i="7"/>
  <c r="AE12" i="7" s="1"/>
  <c r="AF12" i="7" s="1"/>
  <c r="AD128" i="7"/>
  <c r="AJ131" i="7"/>
  <c r="G138" i="7"/>
  <c r="H138" i="7"/>
  <c r="AJ138" i="7"/>
  <c r="AE153" i="7"/>
  <c r="AF153" i="7" s="1"/>
  <c r="T106" i="13"/>
  <c r="U106" i="13"/>
  <c r="V106" i="13"/>
  <c r="AD90" i="7"/>
  <c r="AE85" i="7" s="1"/>
  <c r="AF85" i="7" s="1"/>
  <c r="AD56" i="7"/>
  <c r="AE67" i="7" s="1"/>
  <c r="AF67" i="7" s="1"/>
  <c r="AD65" i="7"/>
  <c r="AE65" i="7" s="1"/>
  <c r="AF65" i="7" s="1"/>
  <c r="AD58" i="7"/>
  <c r="AJ160" i="7"/>
  <c r="AK160" i="7" s="1"/>
  <c r="AL160" i="7" s="1"/>
  <c r="R107" i="13" l="1"/>
  <c r="S107" i="13"/>
  <c r="AE97" i="7"/>
  <c r="AF97" i="7" s="1"/>
  <c r="AE98" i="7"/>
  <c r="AF98" i="7" s="1"/>
  <c r="AK162" i="7"/>
  <c r="AL162" i="7" s="1"/>
  <c r="AK177" i="7"/>
  <c r="AL177" i="7" s="1"/>
  <c r="AK148" i="7"/>
  <c r="AL148" i="7" s="1"/>
  <c r="AK146" i="7"/>
  <c r="AL146" i="7" s="1"/>
  <c r="AE156" i="7"/>
  <c r="AF156" i="7" s="1"/>
  <c r="AE150" i="7"/>
  <c r="AF150" i="7" s="1"/>
  <c r="AE83" i="7"/>
  <c r="AF83" i="7" s="1"/>
  <c r="AE80" i="7"/>
  <c r="AF80" i="7" s="1"/>
  <c r="AE84" i="7"/>
  <c r="AF84" i="7" s="1"/>
  <c r="AE91" i="7"/>
  <c r="AF91" i="7" s="1"/>
  <c r="AE174" i="7"/>
  <c r="AF174" i="7" s="1"/>
  <c r="AE146" i="7"/>
  <c r="AF146" i="7" s="1"/>
  <c r="AE112" i="7"/>
  <c r="AF112" i="7" s="1"/>
  <c r="AK124" i="7"/>
  <c r="AL124" i="7" s="1"/>
  <c r="AE124" i="7"/>
  <c r="AF124" i="7" s="1"/>
  <c r="AE164" i="7"/>
  <c r="AF164" i="7" s="1"/>
  <c r="AE131" i="7"/>
  <c r="AF131" i="7" s="1"/>
  <c r="AE148" i="7"/>
  <c r="AF148" i="7" s="1"/>
  <c r="AE99" i="7"/>
  <c r="AF99" i="7" s="1"/>
  <c r="AK131" i="7"/>
  <c r="AL131" i="7" s="1"/>
  <c r="AE167" i="7"/>
  <c r="AF167" i="7" s="1"/>
  <c r="AK179" i="7"/>
  <c r="AL179" i="7" s="1"/>
  <c r="AK155" i="7"/>
  <c r="AL155" i="7" s="1"/>
  <c r="AK165" i="7"/>
  <c r="AL165" i="7" s="1"/>
  <c r="AK178" i="7"/>
  <c r="AL178" i="7" s="1"/>
  <c r="AK121" i="7"/>
  <c r="AL121" i="7" s="1"/>
  <c r="AK125" i="7"/>
  <c r="AL125" i="7" s="1"/>
  <c r="AK137" i="7"/>
  <c r="AL137" i="7" s="1"/>
  <c r="AK126" i="7"/>
  <c r="AL126" i="7" s="1"/>
  <c r="AK134" i="7"/>
  <c r="AL134" i="7" s="1"/>
  <c r="AK139" i="7"/>
  <c r="AL139" i="7" s="1"/>
  <c r="AK123" i="7"/>
  <c r="AL123" i="7" s="1"/>
  <c r="AE154" i="7"/>
  <c r="AF154" i="7" s="1"/>
  <c r="AE173" i="7"/>
  <c r="AF173" i="7" s="1"/>
  <c r="AE165" i="7"/>
  <c r="AF165" i="7" s="1"/>
  <c r="AE107" i="7"/>
  <c r="AF107" i="7" s="1"/>
  <c r="AE105" i="7"/>
  <c r="AF105" i="7" s="1"/>
  <c r="AE111" i="7"/>
  <c r="AF111" i="7" s="1"/>
  <c r="AE172" i="7"/>
  <c r="AF172" i="7" s="1"/>
  <c r="AE147" i="7"/>
  <c r="AF147" i="7" s="1"/>
  <c r="AK127" i="7"/>
  <c r="AL127" i="7" s="1"/>
  <c r="AE130" i="7"/>
  <c r="AF130" i="7" s="1"/>
  <c r="AE123" i="7"/>
  <c r="AF123" i="7" s="1"/>
  <c r="AE110" i="7"/>
  <c r="AF110" i="7" s="1"/>
  <c r="AE175" i="7"/>
  <c r="AF175" i="7" s="1"/>
  <c r="AE163" i="7"/>
  <c r="AF163" i="7" s="1"/>
  <c r="AK133" i="7"/>
  <c r="AL133" i="7" s="1"/>
  <c r="AE10" i="7"/>
  <c r="AF10" i="7" s="1"/>
  <c r="AK136" i="7"/>
  <c r="AL136" i="7" s="1"/>
  <c r="AK122" i="7"/>
  <c r="AL122" i="7" s="1"/>
  <c r="AE125" i="7"/>
  <c r="AF125" i="7" s="1"/>
  <c r="AK163" i="7"/>
  <c r="AL163" i="7" s="1"/>
  <c r="AK157" i="7"/>
  <c r="AL157" i="7" s="1"/>
  <c r="AK164" i="7"/>
  <c r="AL164" i="7" s="1"/>
  <c r="AK150" i="7"/>
  <c r="AL150" i="7" s="1"/>
  <c r="AK128" i="7"/>
  <c r="AL128" i="7" s="1"/>
  <c r="AK156" i="7"/>
  <c r="AL156" i="7" s="1"/>
  <c r="AE121" i="7"/>
  <c r="AF121" i="7" s="1"/>
  <c r="AE139" i="7"/>
  <c r="AF139" i="7" s="1"/>
  <c r="AE137" i="7"/>
  <c r="AF137" i="7" s="1"/>
  <c r="AE138" i="7"/>
  <c r="AF138" i="7" s="1"/>
  <c r="P108" i="13"/>
  <c r="Q108" i="13" s="1"/>
  <c r="O109" i="13"/>
  <c r="AE77" i="7"/>
  <c r="AF77" i="7" s="1"/>
  <c r="AE86" i="7"/>
  <c r="AF86" i="7" s="1"/>
  <c r="AE92" i="7"/>
  <c r="AF92" i="7" s="1"/>
  <c r="AE178" i="7"/>
  <c r="AF178" i="7" s="1"/>
  <c r="AK153" i="7"/>
  <c r="AL153" i="7" s="1"/>
  <c r="AE171" i="7"/>
  <c r="AF171" i="7" s="1"/>
  <c r="AK130" i="7"/>
  <c r="AL130" i="7" s="1"/>
  <c r="AE170" i="7"/>
  <c r="AF170" i="7" s="1"/>
  <c r="AE58" i="7"/>
  <c r="AF58" i="7" s="1"/>
  <c r="AE135" i="7"/>
  <c r="AF135" i="7" s="1"/>
  <c r="AE128" i="7"/>
  <c r="AF128" i="7" s="1"/>
  <c r="AE15" i="7"/>
  <c r="AF15" i="7" s="1"/>
  <c r="AK168" i="7"/>
  <c r="AL168" i="7" s="1"/>
  <c r="AK152" i="7"/>
  <c r="AL152" i="7" s="1"/>
  <c r="AK183" i="7"/>
  <c r="AL183" i="7" s="1"/>
  <c r="AK182" i="7"/>
  <c r="AL182" i="7" s="1"/>
  <c r="AE155" i="7"/>
  <c r="AF155" i="7" s="1"/>
  <c r="AK158" i="7"/>
  <c r="AL158" i="7" s="1"/>
  <c r="AE55" i="7"/>
  <c r="AF55" i="7" s="1"/>
  <c r="AE68" i="7"/>
  <c r="AF68" i="7" s="1"/>
  <c r="AE59" i="7"/>
  <c r="AF59" i="7" s="1"/>
  <c r="AE64" i="7"/>
  <c r="AF64" i="7" s="1"/>
  <c r="AE53" i="7"/>
  <c r="AF53" i="7" s="1"/>
  <c r="AE54" i="7"/>
  <c r="AF54" i="7" s="1"/>
  <c r="AE52" i="7"/>
  <c r="AF52" i="7" s="1"/>
  <c r="AE61" i="7"/>
  <c r="AF61" i="7" s="1"/>
  <c r="AE70" i="7"/>
  <c r="AF70" i="7" s="1"/>
  <c r="AE69" i="7"/>
  <c r="AF69" i="7" s="1"/>
  <c r="AE62" i="7"/>
  <c r="AF62" i="7" s="1"/>
  <c r="AE63" i="7"/>
  <c r="AF63" i="7" s="1"/>
  <c r="T107" i="13"/>
  <c r="U107" i="13"/>
  <c r="V107" i="13"/>
  <c r="AE100" i="7"/>
  <c r="AF100" i="7" s="1"/>
  <c r="AE114" i="7"/>
  <c r="AF114" i="7" s="1"/>
  <c r="AE89" i="7"/>
  <c r="AF89" i="7" s="1"/>
  <c r="AE176" i="7"/>
  <c r="AF176" i="7" s="1"/>
  <c r="AE177" i="7"/>
  <c r="AF177" i="7" s="1"/>
  <c r="AE24" i="7"/>
  <c r="AF24" i="7" s="1"/>
  <c r="AE104" i="7"/>
  <c r="AF104" i="7" s="1"/>
  <c r="AE158" i="7"/>
  <c r="AF158" i="7" s="1"/>
  <c r="AK161" i="7"/>
  <c r="AL161" i="7" s="1"/>
  <c r="AE82" i="7"/>
  <c r="AF82" i="7" s="1"/>
  <c r="AE106" i="7"/>
  <c r="AF106" i="7" s="1"/>
  <c r="AE88" i="7"/>
  <c r="AF88" i="7" s="1"/>
  <c r="AE56" i="7"/>
  <c r="AF56" i="7" s="1"/>
  <c r="AE81" i="7"/>
  <c r="AF81" i="7" s="1"/>
  <c r="AE129" i="7"/>
  <c r="AF129" i="7" s="1"/>
  <c r="AE180" i="7"/>
  <c r="AF180" i="7" s="1"/>
  <c r="AK181" i="7"/>
  <c r="AL181" i="7" s="1"/>
  <c r="AK176" i="7"/>
  <c r="AL176" i="7" s="1"/>
  <c r="AK174" i="7"/>
  <c r="AL174" i="7" s="1"/>
  <c r="AK171" i="7"/>
  <c r="AL171" i="7" s="1"/>
  <c r="AE60" i="7"/>
  <c r="AF60" i="7" s="1"/>
  <c r="AE22" i="7"/>
  <c r="AF22" i="7" s="1"/>
  <c r="AE26" i="7"/>
  <c r="AF26" i="7" s="1"/>
  <c r="AE27" i="7"/>
  <c r="AF27" i="7" s="1"/>
  <c r="AE25" i="7"/>
  <c r="AF25" i="7" s="1"/>
  <c r="AE30" i="7"/>
  <c r="AF30" i="7" s="1"/>
  <c r="AE101" i="7"/>
  <c r="AF101" i="7" s="1"/>
  <c r="AE93" i="7"/>
  <c r="AF93" i="7" s="1"/>
  <c r="AE95" i="7"/>
  <c r="AF95" i="7" s="1"/>
  <c r="AE183" i="7"/>
  <c r="AF183" i="7" s="1"/>
  <c r="AE181" i="7"/>
  <c r="AF181" i="7" s="1"/>
  <c r="AE127" i="7"/>
  <c r="AF127" i="7" s="1"/>
  <c r="AE132" i="7"/>
  <c r="AF132" i="7" s="1"/>
  <c r="AE149" i="7"/>
  <c r="AF149" i="7" s="1"/>
  <c r="AE169" i="7"/>
  <c r="AF169" i="7" s="1"/>
  <c r="AK132" i="7"/>
  <c r="AL132" i="7" s="1"/>
  <c r="AE102" i="7"/>
  <c r="AF102" i="7" s="1"/>
  <c r="AE113" i="7"/>
  <c r="AF113" i="7" s="1"/>
  <c r="AE161" i="7"/>
  <c r="AF161" i="7" s="1"/>
  <c r="AE157" i="7"/>
  <c r="AF157" i="7" s="1"/>
  <c r="AE159" i="7"/>
  <c r="AF159" i="7" s="1"/>
  <c r="AE9" i="7"/>
  <c r="AF9" i="7" s="1"/>
  <c r="AE8" i="7"/>
  <c r="AF8" i="7" s="1"/>
  <c r="AE11" i="7"/>
  <c r="AF11" i="7" s="1"/>
  <c r="AE14" i="7"/>
  <c r="AF14" i="7" s="1"/>
  <c r="AE7" i="7"/>
  <c r="AF7" i="7" s="1"/>
  <c r="AE13" i="7"/>
  <c r="AF13" i="7" s="1"/>
  <c r="AE162" i="7"/>
  <c r="AF162" i="7" s="1"/>
  <c r="AE151" i="7"/>
  <c r="AF151" i="7" s="1"/>
  <c r="AE90" i="7"/>
  <c r="AF90" i="7" s="1"/>
  <c r="AK138" i="7"/>
  <c r="AL138" i="7" s="1"/>
  <c r="AE133" i="7"/>
  <c r="AF133" i="7" s="1"/>
  <c r="AK169" i="7"/>
  <c r="AL169" i="7" s="1"/>
  <c r="AK167" i="7"/>
  <c r="AL167" i="7" s="1"/>
  <c r="AK172" i="7"/>
  <c r="AL172" i="7" s="1"/>
  <c r="AK170" i="7"/>
  <c r="AL170" i="7" s="1"/>
  <c r="AE94" i="7"/>
  <c r="AF94" i="7" s="1"/>
  <c r="AE79" i="7"/>
  <c r="AF79" i="7" s="1"/>
  <c r="AE160" i="7"/>
  <c r="AF160" i="7" s="1"/>
  <c r="AE66" i="7"/>
  <c r="AF66" i="7" s="1"/>
  <c r="AE109" i="7"/>
  <c r="AF109" i="7" s="1"/>
  <c r="AE108" i="7"/>
  <c r="AF108" i="7" s="1"/>
  <c r="AE96" i="7"/>
  <c r="AF96" i="7" s="1"/>
  <c r="AE78" i="7"/>
  <c r="AF78" i="7" s="1"/>
  <c r="AE179" i="7"/>
  <c r="AF179" i="7" s="1"/>
  <c r="AE168" i="7"/>
  <c r="AF168" i="7" s="1"/>
  <c r="AE29" i="7"/>
  <c r="AF29" i="7" s="1"/>
  <c r="AE87" i="7"/>
  <c r="AF87" i="7" s="1"/>
  <c r="AE126" i="7"/>
  <c r="AF126" i="7" s="1"/>
  <c r="AE134" i="7"/>
  <c r="AF134" i="7" s="1"/>
  <c r="AE136" i="7"/>
  <c r="AF136" i="7" s="1"/>
  <c r="R108" i="13" l="1"/>
  <c r="S108" i="13"/>
  <c r="P109" i="13"/>
  <c r="Q109" i="13"/>
  <c r="T108" i="13"/>
  <c r="U108" i="13"/>
  <c r="V108" i="13"/>
  <c r="R109" i="13" l="1"/>
  <c r="S109" i="13" s="1"/>
  <c r="T109" i="13"/>
  <c r="U109" i="13"/>
  <c r="V109" i="13"/>
  <c r="P129" i="7" l="1"/>
  <c r="O52" i="7"/>
  <c r="Q8" i="7"/>
  <c r="P127" i="7"/>
  <c r="P85" i="7"/>
  <c r="Q122" i="7"/>
  <c r="O147" i="7"/>
  <c r="Q183" i="7"/>
  <c r="O109" i="7"/>
  <c r="P124" i="7"/>
  <c r="P7" i="7"/>
  <c r="O77" i="7"/>
  <c r="Q124" i="7"/>
  <c r="Q53" i="7"/>
  <c r="P55" i="7"/>
  <c r="P22" i="7"/>
  <c r="Q179" i="7"/>
  <c r="P78" i="7"/>
  <c r="O173" i="7"/>
  <c r="Q78" i="7"/>
  <c r="P79" i="7"/>
  <c r="Q79" i="7"/>
  <c r="O175" i="7"/>
  <c r="Q108" i="7"/>
  <c r="Q81" i="7"/>
  <c r="P10" i="7"/>
  <c r="P103" i="7"/>
  <c r="O30" i="7"/>
  <c r="P12" i="7"/>
  <c r="P165" i="7"/>
  <c r="P104" i="7"/>
  <c r="Q83" i="7"/>
  <c r="P125" i="7"/>
  <c r="P157" i="7"/>
  <c r="Q149" i="7"/>
  <c r="Q175" i="7"/>
  <c r="P162" i="7"/>
  <c r="P15" i="7"/>
  <c r="Q163" i="7"/>
  <c r="P149" i="7"/>
  <c r="P37" i="7"/>
  <c r="P177" i="7"/>
  <c r="O22" i="7"/>
  <c r="Q57" i="7"/>
  <c r="Q123" i="7"/>
  <c r="P179" i="7"/>
  <c r="P122" i="7"/>
  <c r="Q176" i="7"/>
  <c r="Q131" i="7"/>
  <c r="Q98" i="7"/>
  <c r="O57" i="7"/>
  <c r="P83" i="7"/>
  <c r="P53" i="7"/>
  <c r="O171" i="7"/>
  <c r="O131" i="7"/>
  <c r="O85" i="7"/>
  <c r="O23" i="7"/>
  <c r="Q166" i="7"/>
  <c r="Q7" i="7"/>
  <c r="O165" i="7"/>
  <c r="P56" i="7"/>
  <c r="O29" i="7"/>
  <c r="Q128" i="7"/>
  <c r="P113" i="7"/>
  <c r="O128" i="7"/>
  <c r="Q146" i="7"/>
  <c r="Q113" i="7"/>
  <c r="O179" i="7"/>
  <c r="Q9" i="7"/>
  <c r="Q92" i="7"/>
  <c r="O79" i="7"/>
  <c r="O58" i="7"/>
  <c r="O172" i="7"/>
  <c r="Q174" i="7"/>
  <c r="O132" i="7"/>
  <c r="O135" i="7"/>
  <c r="Q134" i="7"/>
  <c r="O9" i="7"/>
  <c r="P81" i="7"/>
  <c r="P153" i="7"/>
  <c r="Q159" i="7"/>
  <c r="O37" i="7"/>
  <c r="O87" i="7"/>
  <c r="Q155" i="7"/>
  <c r="O174" i="7"/>
  <c r="P135" i="7"/>
  <c r="Q52" i="7"/>
  <c r="P136" i="7"/>
  <c r="P152" i="7"/>
  <c r="O130" i="7"/>
  <c r="Q152" i="7"/>
  <c r="O78" i="7"/>
  <c r="P110" i="7"/>
  <c r="P159" i="7"/>
  <c r="Q125" i="7"/>
  <c r="O113" i="7"/>
  <c r="P28" i="7"/>
  <c r="O163" i="7"/>
  <c r="P109" i="7"/>
  <c r="P181" i="7"/>
  <c r="Q133" i="7"/>
  <c r="O152" i="7"/>
  <c r="O104" i="7"/>
  <c r="P58" i="7"/>
  <c r="O60" i="7"/>
  <c r="P66" i="7"/>
  <c r="O153" i="7"/>
  <c r="O98" i="7"/>
  <c r="O157" i="7"/>
  <c r="O67" i="7"/>
  <c r="O125" i="7"/>
  <c r="Q66" i="7"/>
  <c r="O103" i="7"/>
  <c r="O56" i="7"/>
  <c r="Q90" i="7"/>
  <c r="P155" i="7"/>
  <c r="Q28" i="7"/>
  <c r="Q65" i="7"/>
  <c r="Q165" i="7"/>
  <c r="P150" i="7"/>
  <c r="O178" i="7"/>
  <c r="P107" i="7"/>
  <c r="Q148" i="7"/>
  <c r="O150" i="7"/>
  <c r="O176" i="7"/>
  <c r="P8" i="7"/>
  <c r="Q177" i="7"/>
  <c r="O126" i="7"/>
  <c r="P130" i="7"/>
  <c r="P82" i="7"/>
  <c r="Q87" i="7"/>
  <c r="P164" i="7"/>
  <c r="O183" i="7"/>
  <c r="P77" i="7"/>
  <c r="Q103" i="7"/>
  <c r="P174" i="7"/>
  <c r="P90" i="7"/>
  <c r="O166" i="7"/>
  <c r="P9" i="7"/>
  <c r="Q173" i="7"/>
  <c r="Q156" i="7"/>
  <c r="Q29" i="7"/>
  <c r="O53" i="7"/>
  <c r="O127" i="7"/>
  <c r="P131" i="7"/>
  <c r="O10" i="7"/>
  <c r="P134" i="7"/>
  <c r="O55" i="7"/>
  <c r="P123" i="7"/>
  <c r="O146" i="7"/>
  <c r="P148" i="7"/>
  <c r="O155" i="7"/>
  <c r="Q129" i="7"/>
  <c r="Q136" i="7"/>
  <c r="Q37" i="7"/>
  <c r="Q110" i="7"/>
  <c r="Q157" i="7"/>
  <c r="P132" i="7"/>
  <c r="O107" i="7"/>
  <c r="P24" i="7"/>
  <c r="Q132" i="7"/>
  <c r="P126" i="7"/>
  <c r="Q55" i="7"/>
  <c r="Q126" i="7"/>
  <c r="Q181" i="7"/>
  <c r="O149" i="7"/>
  <c r="O68" i="7"/>
  <c r="Q67" i="7"/>
  <c r="P146" i="7"/>
  <c r="P151" i="7"/>
  <c r="O124" i="7"/>
  <c r="Q12" i="7"/>
  <c r="O108" i="7"/>
  <c r="O83" i="7"/>
  <c r="P94" i="7"/>
  <c r="O159" i="7"/>
  <c r="P133" i="7"/>
  <c r="Q151" i="7"/>
  <c r="O12" i="7"/>
  <c r="P29" i="7"/>
  <c r="P163" i="7"/>
  <c r="O66" i="7"/>
  <c r="P52" i="7"/>
  <c r="O134" i="7"/>
  <c r="P30" i="7"/>
  <c r="P65" i="7"/>
  <c r="P68" i="7"/>
  <c r="Q127" i="7"/>
  <c r="P98" i="7"/>
  <c r="P57" i="7"/>
  <c r="O136" i="7"/>
  <c r="Q147" i="7"/>
  <c r="O121" i="7"/>
  <c r="P176" i="7"/>
  <c r="P169" i="7"/>
  <c r="P60" i="7"/>
  <c r="Q162" i="7"/>
  <c r="O177" i="7"/>
  <c r="O158" i="7"/>
  <c r="P87" i="7"/>
  <c r="O164" i="7"/>
  <c r="P158" i="7"/>
  <c r="Q60" i="7"/>
  <c r="O148" i="7"/>
  <c r="Q109" i="7"/>
  <c r="Q23" i="7"/>
  <c r="O94" i="7"/>
  <c r="Q153" i="7"/>
  <c r="O15" i="7"/>
  <c r="P171" i="7"/>
  <c r="Q158" i="7"/>
  <c r="P147" i="7"/>
  <c r="Q22" i="7"/>
  <c r="O133" i="7"/>
  <c r="O151" i="7"/>
  <c r="P67" i="7"/>
  <c r="Q15" i="7"/>
  <c r="Q121" i="7"/>
  <c r="O169" i="7"/>
  <c r="P111" i="7"/>
  <c r="Q85" i="7"/>
  <c r="P23" i="7"/>
  <c r="O110" i="7"/>
  <c r="P128" i="7"/>
  <c r="O129" i="7"/>
  <c r="Q94" i="7"/>
  <c r="Q111" i="7"/>
  <c r="O7" i="7"/>
  <c r="Q56" i="7"/>
  <c r="O82" i="7"/>
  <c r="O111" i="7"/>
  <c r="Q58" i="7"/>
  <c r="P175" i="7"/>
  <c r="O181" i="7"/>
  <c r="Q171" i="7"/>
  <c r="Q77" i="7"/>
  <c r="Q172" i="7"/>
  <c r="P178" i="7"/>
  <c r="P108" i="7"/>
  <c r="O81" i="7"/>
  <c r="Q24" i="7"/>
  <c r="O162" i="7"/>
  <c r="Q135" i="7"/>
  <c r="Q68" i="7"/>
  <c r="Q82" i="7"/>
  <c r="P183" i="7"/>
  <c r="Q169" i="7"/>
  <c r="P173" i="7"/>
  <c r="P172" i="7"/>
  <c r="P121" i="7"/>
  <c r="O156" i="7"/>
  <c r="Q30" i="7"/>
  <c r="O90" i="7"/>
  <c r="O24" i="7"/>
  <c r="O65" i="7"/>
  <c r="Q130" i="7"/>
  <c r="O122" i="7"/>
  <c r="O28" i="7"/>
  <c r="Q104" i="7"/>
  <c r="Q164" i="7"/>
  <c r="P166" i="7"/>
  <c r="O123" i="7"/>
  <c r="O8" i="7"/>
  <c r="Q178" i="7"/>
  <c r="P92" i="7"/>
  <c r="Q10" i="7"/>
  <c r="Q150" i="7"/>
  <c r="P156" i="7"/>
  <c r="O92" i="7"/>
  <c r="R65" i="7" l="1"/>
  <c r="G65" i="7"/>
  <c r="H65" i="7"/>
  <c r="G111" i="7"/>
  <c r="R111" i="7"/>
  <c r="H111" i="7"/>
  <c r="H110" i="7"/>
  <c r="G110" i="7"/>
  <c r="R110" i="7"/>
  <c r="G151" i="7"/>
  <c r="R151" i="7"/>
  <c r="H151" i="7"/>
  <c r="R94" i="7"/>
  <c r="H94" i="7"/>
  <c r="G94" i="7"/>
  <c r="H158" i="7"/>
  <c r="R158" i="7"/>
  <c r="G158" i="7"/>
  <c r="H136" i="7"/>
  <c r="R136" i="7"/>
  <c r="G136" i="7"/>
  <c r="G68" i="7"/>
  <c r="R68" i="7"/>
  <c r="H68" i="7"/>
  <c r="G107" i="7"/>
  <c r="R107" i="7"/>
  <c r="H107" i="7"/>
  <c r="G53" i="7"/>
  <c r="R53" i="7"/>
  <c r="H53" i="7"/>
  <c r="R125" i="7"/>
  <c r="H125" i="7"/>
  <c r="G125" i="7"/>
  <c r="H104" i="7"/>
  <c r="G104" i="7"/>
  <c r="R104" i="7"/>
  <c r="R79" i="7"/>
  <c r="H79" i="7"/>
  <c r="G79" i="7"/>
  <c r="G131" i="7"/>
  <c r="H131" i="7"/>
  <c r="R131" i="7"/>
  <c r="R175" i="7"/>
  <c r="G175" i="7"/>
  <c r="H175" i="7"/>
  <c r="G147" i="7"/>
  <c r="R147" i="7"/>
  <c r="H147" i="7"/>
  <c r="R127" i="7"/>
  <c r="H127" i="7"/>
  <c r="G127" i="7"/>
  <c r="R58" i="7"/>
  <c r="G58" i="7"/>
  <c r="H58" i="7"/>
  <c r="R24" i="7"/>
  <c r="G24" i="7"/>
  <c r="H24" i="7"/>
  <c r="R82" i="7"/>
  <c r="G82" i="7"/>
  <c r="H82" i="7"/>
  <c r="H133" i="7"/>
  <c r="R133" i="7"/>
  <c r="G133" i="7"/>
  <c r="G177" i="7"/>
  <c r="R177" i="7"/>
  <c r="H177" i="7"/>
  <c r="R66" i="7"/>
  <c r="H66" i="7"/>
  <c r="G66" i="7"/>
  <c r="R83" i="7"/>
  <c r="G83" i="7"/>
  <c r="H83" i="7"/>
  <c r="G149" i="7"/>
  <c r="R149" i="7"/>
  <c r="H149" i="7"/>
  <c r="R146" i="7"/>
  <c r="G146" i="7"/>
  <c r="H146" i="7"/>
  <c r="R67" i="7"/>
  <c r="H67" i="7"/>
  <c r="G67" i="7"/>
  <c r="R152" i="7"/>
  <c r="H152" i="7"/>
  <c r="G152" i="7"/>
  <c r="R9" i="7"/>
  <c r="G9" i="7"/>
  <c r="H9" i="7"/>
  <c r="R29" i="7"/>
  <c r="S29" i="7" s="1"/>
  <c r="T29" i="7" s="1"/>
  <c r="F29" i="7" s="1"/>
  <c r="H29" i="7"/>
  <c r="G29" i="7"/>
  <c r="G171" i="7"/>
  <c r="R171" i="7"/>
  <c r="H171" i="7"/>
  <c r="H81" i="7"/>
  <c r="G81" i="7"/>
  <c r="R81" i="7"/>
  <c r="S81" i="7" s="1"/>
  <c r="T81" i="7" s="1"/>
  <c r="F81" i="7" s="1"/>
  <c r="G126" i="7"/>
  <c r="H126" i="7"/>
  <c r="R126" i="7"/>
  <c r="G90" i="7"/>
  <c r="R90" i="7"/>
  <c r="H90" i="7"/>
  <c r="R108" i="7"/>
  <c r="G108" i="7"/>
  <c r="H108" i="7"/>
  <c r="G183" i="7"/>
  <c r="R183" i="7"/>
  <c r="H183" i="7"/>
  <c r="G176" i="7"/>
  <c r="R176" i="7"/>
  <c r="H176" i="7"/>
  <c r="R157" i="7"/>
  <c r="G157" i="7"/>
  <c r="H157" i="7"/>
  <c r="G174" i="7"/>
  <c r="R174" i="7"/>
  <c r="H174" i="7"/>
  <c r="G113" i="7"/>
  <c r="R113" i="7"/>
  <c r="H113" i="7"/>
  <c r="R8" i="7"/>
  <c r="G8" i="7"/>
  <c r="H8" i="7"/>
  <c r="H92" i="7"/>
  <c r="G92" i="7"/>
  <c r="R92" i="7"/>
  <c r="R7" i="7"/>
  <c r="G7" i="7"/>
  <c r="H7" i="7"/>
  <c r="R148" i="7"/>
  <c r="G148" i="7"/>
  <c r="H148" i="7"/>
  <c r="R55" i="7"/>
  <c r="G55" i="7"/>
  <c r="H55" i="7"/>
  <c r="G150" i="7"/>
  <c r="R150" i="7"/>
  <c r="H150" i="7"/>
  <c r="R98" i="7"/>
  <c r="G98" i="7"/>
  <c r="H98" i="7"/>
  <c r="R78" i="7"/>
  <c r="G78" i="7"/>
  <c r="H78" i="7"/>
  <c r="R135" i="7"/>
  <c r="H135" i="7"/>
  <c r="G135" i="7"/>
  <c r="G179" i="7"/>
  <c r="R179" i="7"/>
  <c r="H179" i="7"/>
  <c r="G165" i="7"/>
  <c r="R165" i="7"/>
  <c r="H165" i="7"/>
  <c r="R30" i="7"/>
  <c r="H30" i="7"/>
  <c r="G30" i="7"/>
  <c r="G77" i="7"/>
  <c r="R77" i="7"/>
  <c r="H77" i="7"/>
  <c r="G134" i="7"/>
  <c r="H134" i="7"/>
  <c r="R134" i="7"/>
  <c r="G156" i="7"/>
  <c r="R156" i="7"/>
  <c r="H156" i="7"/>
  <c r="H169" i="7"/>
  <c r="R169" i="7"/>
  <c r="G169" i="7"/>
  <c r="R12" i="7"/>
  <c r="G12" i="7"/>
  <c r="H12" i="7"/>
  <c r="R124" i="7"/>
  <c r="G124" i="7"/>
  <c r="H124" i="7"/>
  <c r="R153" i="7"/>
  <c r="G153" i="7"/>
  <c r="H153" i="7"/>
  <c r="R87" i="7"/>
  <c r="G87" i="7"/>
  <c r="H87" i="7"/>
  <c r="R132" i="7"/>
  <c r="G132" i="7"/>
  <c r="H132" i="7"/>
  <c r="R57" i="7"/>
  <c r="S57" i="7" s="1"/>
  <c r="T57" i="7" s="1"/>
  <c r="F57" i="7" s="1"/>
  <c r="H57" i="7"/>
  <c r="G57" i="7"/>
  <c r="R22" i="7"/>
  <c r="G22" i="7"/>
  <c r="H22" i="7"/>
  <c r="R173" i="7"/>
  <c r="G173" i="7"/>
  <c r="H173" i="7"/>
  <c r="G85" i="7"/>
  <c r="R85" i="7"/>
  <c r="H85" i="7"/>
  <c r="R123" i="7"/>
  <c r="H123" i="7"/>
  <c r="G123" i="7"/>
  <c r="R28" i="7"/>
  <c r="G28" i="7"/>
  <c r="H28" i="7"/>
  <c r="G162" i="7"/>
  <c r="R162" i="7"/>
  <c r="H162" i="7"/>
  <c r="G181" i="7"/>
  <c r="R181" i="7"/>
  <c r="H181" i="7"/>
  <c r="R10" i="7"/>
  <c r="S10" i="7" s="1"/>
  <c r="T10" i="7" s="1"/>
  <c r="F10" i="7" s="1"/>
  <c r="G10" i="7"/>
  <c r="H10" i="7"/>
  <c r="G166" i="7"/>
  <c r="R166" i="7"/>
  <c r="H166" i="7"/>
  <c r="R56" i="7"/>
  <c r="H56" i="7"/>
  <c r="G56" i="7"/>
  <c r="R163" i="7"/>
  <c r="G163" i="7"/>
  <c r="H163" i="7"/>
  <c r="R130" i="7"/>
  <c r="H130" i="7"/>
  <c r="G130" i="7"/>
  <c r="G37" i="7"/>
  <c r="R37" i="7"/>
  <c r="H37" i="7"/>
  <c r="R52" i="7"/>
  <c r="G52" i="7"/>
  <c r="H52" i="7"/>
  <c r="R159" i="7"/>
  <c r="H159" i="7"/>
  <c r="G159" i="7"/>
  <c r="R155" i="7"/>
  <c r="S155" i="7" s="1"/>
  <c r="T155" i="7" s="1"/>
  <c r="F155" i="7" s="1"/>
  <c r="G155" i="7"/>
  <c r="H155" i="7"/>
  <c r="H122" i="7"/>
  <c r="G122" i="7"/>
  <c r="R122" i="7"/>
  <c r="G129" i="7"/>
  <c r="H129" i="7"/>
  <c r="R129" i="7"/>
  <c r="S129" i="7" s="1"/>
  <c r="T129" i="7" s="1"/>
  <c r="F129" i="7" s="1"/>
  <c r="R15" i="7"/>
  <c r="G15" i="7"/>
  <c r="H15" i="7"/>
  <c r="R164" i="7"/>
  <c r="H164" i="7"/>
  <c r="G164" i="7"/>
  <c r="R121" i="7"/>
  <c r="G121" i="7"/>
  <c r="H121" i="7"/>
  <c r="H178" i="7"/>
  <c r="R178" i="7"/>
  <c r="G178" i="7"/>
  <c r="H103" i="7"/>
  <c r="R103" i="7"/>
  <c r="G103" i="7"/>
  <c r="G60" i="7"/>
  <c r="R60" i="7"/>
  <c r="H60" i="7"/>
  <c r="G172" i="7"/>
  <c r="R172" i="7"/>
  <c r="H172" i="7"/>
  <c r="G128" i="7"/>
  <c r="R128" i="7"/>
  <c r="H128" i="7"/>
  <c r="R23" i="7"/>
  <c r="G23" i="7"/>
  <c r="H23" i="7"/>
  <c r="R109" i="7"/>
  <c r="H109" i="7"/>
  <c r="G109" i="7"/>
  <c r="S128" i="7" l="1"/>
  <c r="T128" i="7" s="1"/>
  <c r="F128" i="7" s="1"/>
  <c r="S28" i="7"/>
  <c r="T28" i="7" s="1"/>
  <c r="F28" i="7" s="1"/>
  <c r="S153" i="7"/>
  <c r="T153" i="7" s="1"/>
  <c r="F153" i="7" s="1"/>
  <c r="S169" i="7"/>
  <c r="T169" i="7" s="1"/>
  <c r="F169" i="7" s="1"/>
  <c r="S7" i="7"/>
  <c r="T7" i="7" s="1"/>
  <c r="F7" i="7" s="1"/>
  <c r="S14" i="7"/>
  <c r="T14" i="7" s="1"/>
  <c r="F14" i="7" s="1"/>
  <c r="S13" i="7"/>
  <c r="T13" i="7" s="1"/>
  <c r="F13" i="7" s="1"/>
  <c r="S11" i="7"/>
  <c r="T11" i="7" s="1"/>
  <c r="F11" i="7" s="1"/>
  <c r="S113" i="7"/>
  <c r="T113" i="7" s="1"/>
  <c r="F113" i="7" s="1"/>
  <c r="S108" i="7"/>
  <c r="T108" i="7" s="1"/>
  <c r="F108" i="7" s="1"/>
  <c r="S67" i="7"/>
  <c r="T67" i="7" s="1"/>
  <c r="F67" i="7" s="1"/>
  <c r="S24" i="7"/>
  <c r="T24" i="7" s="1"/>
  <c r="F24" i="7" s="1"/>
  <c r="S147" i="7"/>
  <c r="T147" i="7" s="1"/>
  <c r="F147" i="7" s="1"/>
  <c r="S125" i="7"/>
  <c r="T125" i="7" s="1"/>
  <c r="F125" i="7" s="1"/>
  <c r="S68" i="7"/>
  <c r="T68" i="7" s="1"/>
  <c r="F68" i="7" s="1"/>
  <c r="S37" i="7"/>
  <c r="T37" i="7" s="1"/>
  <c r="F37" i="7" s="1"/>
  <c r="S38" i="7"/>
  <c r="T38" i="7" s="1"/>
  <c r="F38" i="7" s="1"/>
  <c r="S42" i="7"/>
  <c r="T42" i="7" s="1"/>
  <c r="F42" i="7" s="1"/>
  <c r="S41" i="7"/>
  <c r="T41" i="7" s="1"/>
  <c r="F41" i="7" s="1"/>
  <c r="S39" i="7"/>
  <c r="T39" i="7" s="1"/>
  <c r="F39" i="7" s="1"/>
  <c r="S44" i="7"/>
  <c r="T44" i="7" s="1"/>
  <c r="F44" i="7" s="1"/>
  <c r="S45" i="7"/>
  <c r="T45" i="7" s="1"/>
  <c r="F45" i="7" s="1"/>
  <c r="S43" i="7"/>
  <c r="T43" i="7" s="1"/>
  <c r="F43" i="7" s="1"/>
  <c r="S40" i="7"/>
  <c r="T40" i="7" s="1"/>
  <c r="F40" i="7" s="1"/>
  <c r="S157" i="7"/>
  <c r="T157" i="7" s="1"/>
  <c r="F157" i="7" s="1"/>
  <c r="S103" i="7"/>
  <c r="T103" i="7" s="1"/>
  <c r="F103" i="7" s="1"/>
  <c r="S56" i="7"/>
  <c r="T56" i="7" s="1"/>
  <c r="F56" i="7" s="1"/>
  <c r="S181" i="7"/>
  <c r="T181" i="7" s="1"/>
  <c r="F181" i="7" s="1"/>
  <c r="S173" i="7"/>
  <c r="T173" i="7" s="1"/>
  <c r="F173" i="7" s="1"/>
  <c r="S77" i="7"/>
  <c r="T77" i="7" s="1"/>
  <c r="F77" i="7" s="1"/>
  <c r="S106" i="7"/>
  <c r="T106" i="7" s="1"/>
  <c r="F106" i="7" s="1"/>
  <c r="S99" i="7"/>
  <c r="T99" i="7" s="1"/>
  <c r="F99" i="7" s="1"/>
  <c r="S112" i="7"/>
  <c r="T112" i="7" s="1"/>
  <c r="F112" i="7" s="1"/>
  <c r="S105" i="7"/>
  <c r="T105" i="7" s="1"/>
  <c r="F105" i="7" s="1"/>
  <c r="S95" i="7"/>
  <c r="T95" i="7" s="1"/>
  <c r="F95" i="7" s="1"/>
  <c r="S97" i="7"/>
  <c r="T97" i="7" s="1"/>
  <c r="F97" i="7" s="1"/>
  <c r="S88" i="7"/>
  <c r="T88" i="7" s="1"/>
  <c r="F88" i="7" s="1"/>
  <c r="S96" i="7"/>
  <c r="T96" i="7" s="1"/>
  <c r="F96" i="7" s="1"/>
  <c r="S101" i="7"/>
  <c r="T101" i="7" s="1"/>
  <c r="F101" i="7" s="1"/>
  <c r="S89" i="7"/>
  <c r="T89" i="7" s="1"/>
  <c r="F89" i="7" s="1"/>
  <c r="S84" i="7"/>
  <c r="T84" i="7" s="1"/>
  <c r="F84" i="7" s="1"/>
  <c r="S114" i="7"/>
  <c r="T114" i="7" s="1"/>
  <c r="F114" i="7" s="1"/>
  <c r="S91" i="7"/>
  <c r="T91" i="7" s="1"/>
  <c r="F91" i="7" s="1"/>
  <c r="S93" i="7"/>
  <c r="T93" i="7" s="1"/>
  <c r="F93" i="7" s="1"/>
  <c r="S86" i="7"/>
  <c r="T86" i="7" s="1"/>
  <c r="F86" i="7" s="1"/>
  <c r="S80" i="7"/>
  <c r="T80" i="7" s="1"/>
  <c r="F80" i="7" s="1"/>
  <c r="S100" i="7"/>
  <c r="T100" i="7" s="1"/>
  <c r="F100" i="7" s="1"/>
  <c r="S102" i="7"/>
  <c r="T102" i="7" s="1"/>
  <c r="F102" i="7" s="1"/>
  <c r="S78" i="7"/>
  <c r="T78" i="7" s="1"/>
  <c r="F78" i="7" s="1"/>
  <c r="S92" i="7"/>
  <c r="T92" i="7" s="1"/>
  <c r="F92" i="7" s="1"/>
  <c r="S176" i="7"/>
  <c r="T176" i="7" s="1"/>
  <c r="F176" i="7" s="1"/>
  <c r="S83" i="7"/>
  <c r="T83" i="7" s="1"/>
  <c r="F83" i="7" s="1"/>
  <c r="S133" i="7"/>
  <c r="T133" i="7" s="1"/>
  <c r="F133" i="7" s="1"/>
  <c r="S122" i="7"/>
  <c r="T122" i="7" s="1"/>
  <c r="F122" i="7" s="1"/>
  <c r="S159" i="7"/>
  <c r="T159" i="7" s="1"/>
  <c r="F159" i="7" s="1"/>
  <c r="S132" i="7"/>
  <c r="T132" i="7" s="1"/>
  <c r="F132" i="7" s="1"/>
  <c r="S179" i="7"/>
  <c r="T179" i="7" s="1"/>
  <c r="F179" i="7" s="1"/>
  <c r="S55" i="7"/>
  <c r="T55" i="7" s="1"/>
  <c r="F55" i="7" s="1"/>
  <c r="S90" i="7"/>
  <c r="T90" i="7" s="1"/>
  <c r="F90" i="7" s="1"/>
  <c r="S9" i="7"/>
  <c r="T9" i="7" s="1"/>
  <c r="F9" i="7" s="1"/>
  <c r="S79" i="7"/>
  <c r="T79" i="7" s="1"/>
  <c r="F79" i="7" s="1"/>
  <c r="S53" i="7"/>
  <c r="T53" i="7" s="1"/>
  <c r="F53" i="7" s="1"/>
  <c r="S94" i="7"/>
  <c r="T94" i="7" s="1"/>
  <c r="F94" i="7" s="1"/>
  <c r="S111" i="7"/>
  <c r="T111" i="7" s="1"/>
  <c r="F111" i="7" s="1"/>
  <c r="S109" i="7"/>
  <c r="T109" i="7" s="1"/>
  <c r="F109" i="7" s="1"/>
  <c r="S172" i="7"/>
  <c r="T172" i="7" s="1"/>
  <c r="F172" i="7" s="1"/>
  <c r="S164" i="7"/>
  <c r="T164" i="7" s="1"/>
  <c r="F164" i="7" s="1"/>
  <c r="S130" i="7"/>
  <c r="T130" i="7" s="1"/>
  <c r="F130" i="7" s="1"/>
  <c r="S166" i="7"/>
  <c r="T166" i="7" s="1"/>
  <c r="F166" i="7" s="1"/>
  <c r="S123" i="7"/>
  <c r="T123" i="7" s="1"/>
  <c r="F123" i="7" s="1"/>
  <c r="S124" i="7"/>
  <c r="T124" i="7" s="1"/>
  <c r="F124" i="7" s="1"/>
  <c r="S156" i="7"/>
  <c r="T156" i="7" s="1"/>
  <c r="F156" i="7" s="1"/>
  <c r="S174" i="7"/>
  <c r="T174" i="7" s="1"/>
  <c r="F174" i="7" s="1"/>
  <c r="S171" i="7"/>
  <c r="T171" i="7" s="1"/>
  <c r="F171" i="7" s="1"/>
  <c r="S154" i="7"/>
  <c r="T154" i="7" s="1"/>
  <c r="F154" i="7" s="1"/>
  <c r="S170" i="7"/>
  <c r="T170" i="7" s="1"/>
  <c r="F170" i="7" s="1"/>
  <c r="S146" i="7"/>
  <c r="T146" i="7" s="1"/>
  <c r="F146" i="7" s="1"/>
  <c r="S180" i="7"/>
  <c r="T180" i="7" s="1"/>
  <c r="F180" i="7" s="1"/>
  <c r="S160" i="7"/>
  <c r="T160" i="7" s="1"/>
  <c r="F160" i="7" s="1"/>
  <c r="S168" i="7"/>
  <c r="T168" i="7" s="1"/>
  <c r="F168" i="7" s="1"/>
  <c r="S182" i="7"/>
  <c r="T182" i="7" s="1"/>
  <c r="F182" i="7" s="1"/>
  <c r="S161" i="7"/>
  <c r="T161" i="7" s="1"/>
  <c r="F161" i="7" s="1"/>
  <c r="S167" i="7"/>
  <c r="T167" i="7" s="1"/>
  <c r="F167" i="7" s="1"/>
  <c r="S58" i="7"/>
  <c r="T58" i="7" s="1"/>
  <c r="F58" i="7" s="1"/>
  <c r="S104" i="7"/>
  <c r="T104" i="7" s="1"/>
  <c r="F104" i="7" s="1"/>
  <c r="S136" i="7"/>
  <c r="T136" i="7" s="1"/>
  <c r="F136" i="7" s="1"/>
  <c r="S165" i="7"/>
  <c r="T165" i="7" s="1"/>
  <c r="F165" i="7" s="1"/>
  <c r="S178" i="7"/>
  <c r="T178" i="7" s="1"/>
  <c r="F178" i="7" s="1"/>
  <c r="S162" i="7"/>
  <c r="T162" i="7" s="1"/>
  <c r="F162" i="7" s="1"/>
  <c r="S22" i="7"/>
  <c r="T22" i="7" s="1"/>
  <c r="F22" i="7" s="1"/>
  <c r="S26" i="7"/>
  <c r="T26" i="7" s="1"/>
  <c r="F26" i="7" s="1"/>
  <c r="S25" i="7"/>
  <c r="T25" i="7" s="1"/>
  <c r="F25" i="7" s="1"/>
  <c r="S27" i="7"/>
  <c r="T27" i="7" s="1"/>
  <c r="F27" i="7" s="1"/>
  <c r="S98" i="7"/>
  <c r="T98" i="7" s="1"/>
  <c r="F98" i="7" s="1"/>
  <c r="S183" i="7"/>
  <c r="T183" i="7" s="1"/>
  <c r="F183" i="7" s="1"/>
  <c r="S126" i="7"/>
  <c r="T126" i="7" s="1"/>
  <c r="F126" i="7" s="1"/>
  <c r="S66" i="7"/>
  <c r="T66" i="7" s="1"/>
  <c r="F66" i="7" s="1"/>
  <c r="S175" i="7"/>
  <c r="T175" i="7" s="1"/>
  <c r="F175" i="7" s="1"/>
  <c r="S151" i="7"/>
  <c r="T151" i="7" s="1"/>
  <c r="F151" i="7" s="1"/>
  <c r="S121" i="7"/>
  <c r="T121" i="7" s="1"/>
  <c r="F121" i="7" s="1"/>
  <c r="S139" i="7"/>
  <c r="T139" i="7" s="1"/>
  <c r="F139" i="7" s="1"/>
  <c r="S137" i="7"/>
  <c r="T137" i="7" s="1"/>
  <c r="F137" i="7" s="1"/>
  <c r="S138" i="7"/>
  <c r="T138" i="7" s="1"/>
  <c r="F138" i="7" s="1"/>
  <c r="S52" i="7"/>
  <c r="T52" i="7" s="1"/>
  <c r="F52" i="7" s="1"/>
  <c r="S69" i="7"/>
  <c r="T69" i="7" s="1"/>
  <c r="F69" i="7" s="1"/>
  <c r="S70" i="7"/>
  <c r="T70" i="7" s="1"/>
  <c r="F70" i="7" s="1"/>
  <c r="S63" i="7"/>
  <c r="T63" i="7" s="1"/>
  <c r="F63" i="7" s="1"/>
  <c r="S62" i="7"/>
  <c r="T62" i="7" s="1"/>
  <c r="F62" i="7" s="1"/>
  <c r="S64" i="7"/>
  <c r="T64" i="7" s="1"/>
  <c r="F64" i="7" s="1"/>
  <c r="S54" i="7"/>
  <c r="T54" i="7" s="1"/>
  <c r="F54" i="7" s="1"/>
  <c r="S61" i="7"/>
  <c r="T61" i="7" s="1"/>
  <c r="F61" i="7" s="1"/>
  <c r="S59" i="7"/>
  <c r="T59" i="7" s="1"/>
  <c r="F59" i="7" s="1"/>
  <c r="S85" i="7"/>
  <c r="T85" i="7" s="1"/>
  <c r="F85" i="7" s="1"/>
  <c r="S87" i="7"/>
  <c r="T87" i="7" s="1"/>
  <c r="F87" i="7" s="1"/>
  <c r="S134" i="7"/>
  <c r="T134" i="7" s="1"/>
  <c r="F134" i="7" s="1"/>
  <c r="S30" i="7"/>
  <c r="T30" i="7" s="1"/>
  <c r="F30" i="7" s="1"/>
  <c r="S148" i="7"/>
  <c r="T148" i="7" s="1"/>
  <c r="F148" i="7" s="1"/>
  <c r="S152" i="7"/>
  <c r="T152" i="7" s="1"/>
  <c r="F152" i="7" s="1"/>
  <c r="S149" i="7"/>
  <c r="T149" i="7" s="1"/>
  <c r="F149" i="7" s="1"/>
  <c r="S82" i="7"/>
  <c r="T82" i="7" s="1"/>
  <c r="F82" i="7" s="1"/>
  <c r="S131" i="7"/>
  <c r="T131" i="7" s="1"/>
  <c r="F131" i="7" s="1"/>
  <c r="S107" i="7"/>
  <c r="T107" i="7" s="1"/>
  <c r="F107" i="7" s="1"/>
  <c r="S23" i="7"/>
  <c r="T23" i="7" s="1"/>
  <c r="F23" i="7" s="1"/>
  <c r="S60" i="7"/>
  <c r="T60" i="7" s="1"/>
  <c r="F60" i="7" s="1"/>
  <c r="S15" i="7"/>
  <c r="T15" i="7" s="1"/>
  <c r="F15" i="7" s="1"/>
  <c r="S163" i="7"/>
  <c r="T163" i="7" s="1"/>
  <c r="F163" i="7" s="1"/>
  <c r="S12" i="7"/>
  <c r="T12" i="7" s="1"/>
  <c r="F12" i="7" s="1"/>
  <c r="S135" i="7"/>
  <c r="T135" i="7" s="1"/>
  <c r="F135" i="7" s="1"/>
  <c r="S150" i="7"/>
  <c r="T150" i="7" s="1"/>
  <c r="F150" i="7" s="1"/>
  <c r="S8" i="7"/>
  <c r="T8" i="7" s="1"/>
  <c r="F8" i="7" s="1"/>
  <c r="S177" i="7"/>
  <c r="T177" i="7" s="1"/>
  <c r="F177" i="7" s="1"/>
  <c r="S127" i="7"/>
  <c r="T127" i="7" s="1"/>
  <c r="F127" i="7" s="1"/>
  <c r="S158" i="7"/>
  <c r="T158" i="7" s="1"/>
  <c r="F158" i="7" s="1"/>
  <c r="S110" i="7"/>
  <c r="T110" i="7" s="1"/>
  <c r="F110" i="7" s="1"/>
  <c r="S65" i="7"/>
  <c r="T65" i="7" s="1"/>
  <c r="F65" i="7" s="1"/>
</calcChain>
</file>

<file path=xl/sharedStrings.xml><?xml version="1.0" encoding="utf-8"?>
<sst xmlns="http://schemas.openxmlformats.org/spreadsheetml/2006/main" count="13685" uniqueCount="677">
  <si>
    <t>Month</t>
  </si>
  <si>
    <t>Date</t>
  </si>
  <si>
    <t>Name</t>
  </si>
  <si>
    <t>University</t>
  </si>
  <si>
    <t>Score</t>
  </si>
  <si>
    <t>Hits</t>
  </si>
  <si>
    <t>Golds</t>
  </si>
  <si>
    <t>(M/F)</t>
  </si>
  <si>
    <t>(R/B/L)</t>
  </si>
  <si>
    <t>(E/N)</t>
  </si>
  <si>
    <t>Nation</t>
  </si>
  <si>
    <t>Region</t>
  </si>
  <si>
    <t>Dec/Jan</t>
  </si>
  <si>
    <t>Alistair Whittingham</t>
  </si>
  <si>
    <t>Edinburgh</t>
  </si>
  <si>
    <t>M</t>
  </si>
  <si>
    <t>C</t>
  </si>
  <si>
    <t>E</t>
  </si>
  <si>
    <t>R</t>
  </si>
  <si>
    <t>Tim Keppie</t>
  </si>
  <si>
    <t>Naomi Folkard</t>
  </si>
  <si>
    <t>Birmingham</t>
  </si>
  <si>
    <t>F</t>
  </si>
  <si>
    <t>Rich Wilkins</t>
  </si>
  <si>
    <t>Loughborough</t>
  </si>
  <si>
    <t>Benedict Huckvale</t>
  </si>
  <si>
    <t>Oxford</t>
  </si>
  <si>
    <t>Tim Mundon</t>
  </si>
  <si>
    <t>Glyn Ball</t>
  </si>
  <si>
    <t>Gareth Patrick</t>
  </si>
  <si>
    <t>Southampton</t>
  </si>
  <si>
    <t>Tom Bourne</t>
  </si>
  <si>
    <t>Matt Nowicki</t>
  </si>
  <si>
    <t>Tim Sheldon</t>
  </si>
  <si>
    <t>Imperial</t>
  </si>
  <si>
    <t>Claire Davy</t>
  </si>
  <si>
    <t>Bath</t>
  </si>
  <si>
    <t>Simon Laws</t>
  </si>
  <si>
    <t>Robert King</t>
  </si>
  <si>
    <t>UEA</t>
  </si>
  <si>
    <t>Andrew Phillips</t>
  </si>
  <si>
    <t>Claudine Jennings</t>
  </si>
  <si>
    <t>David Wilson</t>
  </si>
  <si>
    <t>Michael Ward</t>
  </si>
  <si>
    <t>York</t>
  </si>
  <si>
    <t>Claire Brockett</t>
  </si>
  <si>
    <t>Bradford</t>
  </si>
  <si>
    <t>Ian Williams</t>
  </si>
  <si>
    <t>Aberdeen</t>
  </si>
  <si>
    <t>Jenny Wise</t>
  </si>
  <si>
    <t>Lancaster</t>
  </si>
  <si>
    <t>Andrew Tustian</t>
  </si>
  <si>
    <t>Chris Millar</t>
  </si>
  <si>
    <t>N</t>
  </si>
  <si>
    <t>James Watt</t>
  </si>
  <si>
    <t>Geoff Hyett</t>
  </si>
  <si>
    <t>Leonora Lang</t>
  </si>
  <si>
    <t>Bob Bonwick</t>
  </si>
  <si>
    <t>Andrew Gosling</t>
  </si>
  <si>
    <t>Kevin Jones</t>
  </si>
  <si>
    <t>Ronnie Taylor</t>
  </si>
  <si>
    <t>RGU</t>
  </si>
  <si>
    <t>Victor Yung</t>
  </si>
  <si>
    <t>Cambridge</t>
  </si>
  <si>
    <t>Philippa Ascough</t>
  </si>
  <si>
    <t>Tim Bond</t>
  </si>
  <si>
    <t>Ian Caulfield</t>
  </si>
  <si>
    <t>Antje Frotscher</t>
  </si>
  <si>
    <t>Laura Borrer Closs</t>
  </si>
  <si>
    <t>Pamela Custance-Baker</t>
  </si>
  <si>
    <t>Grace Ng</t>
  </si>
  <si>
    <t>James Cowie</t>
  </si>
  <si>
    <t>Emma Downie</t>
  </si>
  <si>
    <t>Omar Al-Mushadani</t>
  </si>
  <si>
    <t>Dave Cox</t>
  </si>
  <si>
    <t>Paul Allington</t>
  </si>
  <si>
    <t>Peter Howitt</t>
  </si>
  <si>
    <t>Philip Li</t>
  </si>
  <si>
    <t>Alastair Wilson</t>
  </si>
  <si>
    <t>Bangor</t>
  </si>
  <si>
    <t>B</t>
  </si>
  <si>
    <t>James Thatcher</t>
  </si>
  <si>
    <t>Matthew Norman</t>
  </si>
  <si>
    <t>Northumbria</t>
  </si>
  <si>
    <t>Diana Wood</t>
  </si>
  <si>
    <t>Martin Shaw</t>
  </si>
  <si>
    <t>Jakob Heidbrink</t>
  </si>
  <si>
    <t>Nick Hepworth</t>
  </si>
  <si>
    <t>Russel White</t>
  </si>
  <si>
    <t>Martin Suker</t>
  </si>
  <si>
    <t>Matthew Harrison</t>
  </si>
  <si>
    <t>Gary Park</t>
  </si>
  <si>
    <t>Brian Marr</t>
  </si>
  <si>
    <t>Ed Rial</t>
  </si>
  <si>
    <t>Lisa Crumpling</t>
  </si>
  <si>
    <t>James Mitchell</t>
  </si>
  <si>
    <t>Alex Richard</t>
  </si>
  <si>
    <t>Dan Parnham</t>
  </si>
  <si>
    <t>Sally Pearson</t>
  </si>
  <si>
    <t>John Kennedy</t>
  </si>
  <si>
    <t>Mike Andrews</t>
  </si>
  <si>
    <t>Nikki Giles</t>
  </si>
  <si>
    <t>Anne Pullen</t>
  </si>
  <si>
    <t>John Bengtsson</t>
  </si>
  <si>
    <t>Sai Khunpha</t>
  </si>
  <si>
    <t>Dave Robinson</t>
  </si>
  <si>
    <t>Stephen Wain</t>
  </si>
  <si>
    <t>Sarah Morgan</t>
  </si>
  <si>
    <t>Sally Metcalf</t>
  </si>
  <si>
    <t>Owen Pleasance</t>
  </si>
  <si>
    <t>Eloise Fowler</t>
  </si>
  <si>
    <t>Dan Tsang</t>
  </si>
  <si>
    <t>Andrew Curtis</t>
  </si>
  <si>
    <t>Anna Kibler</t>
  </si>
  <si>
    <t>Chloe Howell</t>
  </si>
  <si>
    <t>Wing Tham</t>
  </si>
  <si>
    <t>Paul Dalton</t>
  </si>
  <si>
    <t>Tom Forder-Stent</t>
  </si>
  <si>
    <t>Ryan Lewis</t>
  </si>
  <si>
    <t>John Yeung</t>
  </si>
  <si>
    <t>Matthew Morely</t>
  </si>
  <si>
    <t>Andy Cunningham</t>
  </si>
  <si>
    <t>Ian Golightly</t>
  </si>
  <si>
    <t>Lee Butler</t>
  </si>
  <si>
    <t>Ben Southern</t>
  </si>
  <si>
    <t>Dominik Schindler</t>
  </si>
  <si>
    <t>Shelley Hurst</t>
  </si>
  <si>
    <t>Richard Gurman</t>
  </si>
  <si>
    <t>Chor Hyee Koid</t>
  </si>
  <si>
    <t>Chris Howarth</t>
  </si>
  <si>
    <t>Katherine Farnell</t>
  </si>
  <si>
    <t>Angela Ko</t>
  </si>
  <si>
    <t>Jack Sui</t>
  </si>
  <si>
    <t>Neil McQuillan</t>
  </si>
  <si>
    <t>Thaarique Fazal</t>
  </si>
  <si>
    <t>Claire Roberts</t>
  </si>
  <si>
    <t>Helen Scott</t>
  </si>
  <si>
    <t>Stewart Shade</t>
  </si>
  <si>
    <t>LyndseyEvans</t>
  </si>
  <si>
    <t>Sarah Kerr</t>
  </si>
  <si>
    <t>Edd Lee</t>
  </si>
  <si>
    <t>Shaun D'Souza</t>
  </si>
  <si>
    <t>Michael Lorenz</t>
  </si>
  <si>
    <t>Michael Ashbrook</t>
  </si>
  <si>
    <t>Alison French</t>
  </si>
  <si>
    <t>Mhairi Blackhall</t>
  </si>
  <si>
    <t>Alan Martin</t>
  </si>
  <si>
    <t>Tim Chadwick</t>
  </si>
  <si>
    <t>Vlad Seitan</t>
  </si>
  <si>
    <t>Helen Meadows</t>
  </si>
  <si>
    <t>Martina Otto</t>
  </si>
  <si>
    <t>Kevin Lu</t>
  </si>
  <si>
    <t>Matt Hollister</t>
  </si>
  <si>
    <t>Paul Newnham</t>
  </si>
  <si>
    <t>Mike Burton</t>
  </si>
  <si>
    <t>Diana Tan</t>
  </si>
  <si>
    <t>Elizabeth York</t>
  </si>
  <si>
    <t>Philip Webster</t>
  </si>
  <si>
    <t>Joe Loveland</t>
  </si>
  <si>
    <t>Oliver Ward</t>
  </si>
  <si>
    <t>Kelly Burns</t>
  </si>
  <si>
    <t>Tony Bamford</t>
  </si>
  <si>
    <t>Abi Bestwick</t>
  </si>
  <si>
    <t>Matt Elliott</t>
  </si>
  <si>
    <t>Andrew Stuart</t>
  </si>
  <si>
    <t>Ross Wilson</t>
  </si>
  <si>
    <t>Lydia Gallon</t>
  </si>
  <si>
    <t>Sumit Kaul</t>
  </si>
  <si>
    <t>Dave Edmonds</t>
  </si>
  <si>
    <t>Will Shorthouse</t>
  </si>
  <si>
    <t>Jon Salisbury</t>
  </si>
  <si>
    <t>Mark Seale</t>
  </si>
  <si>
    <t>Rui Soeiro</t>
  </si>
  <si>
    <t>Charlotte Fletcher</t>
  </si>
  <si>
    <t>Andy ??</t>
  </si>
  <si>
    <t>Rebecca Senior</t>
  </si>
  <si>
    <t>Emily Dixon</t>
  </si>
  <si>
    <t>Danielle Crook</t>
  </si>
  <si>
    <t>Chris Tang</t>
  </si>
  <si>
    <t>Boyu Web</t>
  </si>
  <si>
    <t>Claire Bennett</t>
  </si>
  <si>
    <t>Hannah Collins</t>
  </si>
  <si>
    <t>Connie Theunissen</t>
  </si>
  <si>
    <t>Ortwin Jandling</t>
  </si>
  <si>
    <t>Karis Hagen</t>
  </si>
  <si>
    <t>Miriam Wendland</t>
  </si>
  <si>
    <t>Andy Barton</t>
  </si>
  <si>
    <t>Feb</t>
  </si>
  <si>
    <t>Rob King</t>
  </si>
  <si>
    <t>Andrew Ash</t>
  </si>
  <si>
    <t>Keith Langmead</t>
  </si>
  <si>
    <t>Exeter</t>
  </si>
  <si>
    <t>Mati Lang</t>
  </si>
  <si>
    <t>Tom Duncan</t>
  </si>
  <si>
    <t>Martin Russell</t>
  </si>
  <si>
    <t>Dominic Rebeleo</t>
  </si>
  <si>
    <t>Sara Pelham</t>
  </si>
  <si>
    <t>Veronica Bray</t>
  </si>
  <si>
    <t>Rebecca Gridely</t>
  </si>
  <si>
    <t>Jill Rennie</t>
  </si>
  <si>
    <t>James Wickens</t>
  </si>
  <si>
    <t>Sally Goudge</t>
  </si>
  <si>
    <t>Chris Naylor</t>
  </si>
  <si>
    <t>Gavin Simmons</t>
  </si>
  <si>
    <t>Cath Roberts</t>
  </si>
  <si>
    <t>Chris Cowburn</t>
  </si>
  <si>
    <t>Ian Pilkington</t>
  </si>
  <si>
    <t>Tom Randall</t>
  </si>
  <si>
    <t>Nick Barry</t>
  </si>
  <si>
    <t xml:space="preserve">Ollie Brown </t>
  </si>
  <si>
    <t>David Leong</t>
  </si>
  <si>
    <t>Nottingham</t>
  </si>
  <si>
    <t>Beau Steenken</t>
  </si>
  <si>
    <t>Paul Stark</t>
  </si>
  <si>
    <t>Louise Beckingham</t>
  </si>
  <si>
    <t>Martin Ellis</t>
  </si>
  <si>
    <t>Gemma Swiers</t>
  </si>
  <si>
    <t>Louise Colville</t>
  </si>
  <si>
    <t>Jennie Bennett</t>
  </si>
  <si>
    <t>Tom Perry</t>
  </si>
  <si>
    <t>Pete Howitt</t>
  </si>
  <si>
    <t>Matt Thornton</t>
  </si>
  <si>
    <t>Dave Budd</t>
  </si>
  <si>
    <t>Jon Shimmin</t>
  </si>
  <si>
    <t>Laura Denney</t>
  </si>
  <si>
    <t>Mark Rosel</t>
  </si>
  <si>
    <t>Will Lai</t>
  </si>
  <si>
    <t>Wing Shing</t>
  </si>
  <si>
    <t>Nicholas Lee</t>
  </si>
  <si>
    <t>Karen Atkins</t>
  </si>
  <si>
    <t>Pete Tovey</t>
  </si>
  <si>
    <t>Mathew Siswell</t>
  </si>
  <si>
    <t>Sascha Preu</t>
  </si>
  <si>
    <t>Barry Cook</t>
  </si>
  <si>
    <t>Eugene Seow</t>
  </si>
  <si>
    <t>Paul Baxter</t>
  </si>
  <si>
    <t>Catherine Maynard</t>
  </si>
  <si>
    <t>Craig Manning</t>
  </si>
  <si>
    <t>Lyndsey Evans</t>
  </si>
  <si>
    <t>Andrew Halcrow</t>
  </si>
  <si>
    <t>Naomi Long</t>
  </si>
  <si>
    <t>Jeff Mcleary</t>
  </si>
  <si>
    <t>Malina Damit</t>
  </si>
  <si>
    <t>Chris Chipping</t>
  </si>
  <si>
    <t>L</t>
  </si>
  <si>
    <t>Steve Kerridge</t>
  </si>
  <si>
    <t>Gareth Powell</t>
  </si>
  <si>
    <t>Rachel Turvey</t>
  </si>
  <si>
    <t>Dave Hull</t>
  </si>
  <si>
    <t>Andrew Keehn</t>
  </si>
  <si>
    <t>Laura Tandela</t>
  </si>
  <si>
    <t>Sarah Huntingdon</t>
  </si>
  <si>
    <t xml:space="preserve">Heather Golding </t>
  </si>
  <si>
    <t>Asmaa Ahmed</t>
  </si>
  <si>
    <t>Sebastian Rock</t>
  </si>
  <si>
    <t>Stuart Honan</t>
  </si>
  <si>
    <t>Francis McIlroy</t>
  </si>
  <si>
    <t>Yong Heng Ooi</t>
  </si>
  <si>
    <t>Joe</t>
  </si>
  <si>
    <t>Andy Eyre</t>
  </si>
  <si>
    <t>Liz Fielder</t>
  </si>
  <si>
    <t>Jessica Jong</t>
  </si>
  <si>
    <t>Zubin Rada Krishnan</t>
  </si>
  <si>
    <t>Andy Murphy</t>
  </si>
  <si>
    <t>Chris Yau</t>
  </si>
  <si>
    <t>Nadezda Novakovic</t>
  </si>
  <si>
    <t>Jun Yun</t>
  </si>
  <si>
    <t>Kate Nixon</t>
  </si>
  <si>
    <t>Catherine Lamin</t>
  </si>
  <si>
    <t>Helen Culshaw</t>
  </si>
  <si>
    <t>David Kenwright</t>
  </si>
  <si>
    <t>Colin Leung</t>
  </si>
  <si>
    <t>Khang Lid Ooi</t>
  </si>
  <si>
    <t>Nick Austin</t>
  </si>
  <si>
    <t>Andy Rogers</t>
  </si>
  <si>
    <t>Nick Fisher</t>
  </si>
  <si>
    <t>Richared Thatcher</t>
  </si>
  <si>
    <t>Deepinder Singh</t>
  </si>
  <si>
    <t>Rob Cottrell</t>
  </si>
  <si>
    <t>Jennifer Anderson</t>
  </si>
  <si>
    <t>Sara Kopra</t>
  </si>
  <si>
    <t>Sarah Jane Clelland</t>
  </si>
  <si>
    <t>David Carroll</t>
  </si>
  <si>
    <t>Laura Kinsella</t>
  </si>
  <si>
    <t>Huang Zhao</t>
  </si>
  <si>
    <t>Jeffry Chan</t>
  </si>
  <si>
    <t>Will</t>
  </si>
  <si>
    <t>Gareth Brace</t>
  </si>
  <si>
    <t>Lizzie Carpenter</t>
  </si>
  <si>
    <t>Caius Howcroft</t>
  </si>
  <si>
    <t>Trevor Hinkley</t>
  </si>
  <si>
    <t>Valerie Ho</t>
  </si>
  <si>
    <t>Abi</t>
  </si>
  <si>
    <t>Peter Norton</t>
  </si>
  <si>
    <t>Jon Richardson</t>
  </si>
  <si>
    <t>Rehan</t>
  </si>
  <si>
    <t>Laura Bamford</t>
  </si>
  <si>
    <t>Andrew Porter</t>
  </si>
  <si>
    <t>Alex Chklar</t>
  </si>
  <si>
    <t>Idza Idros</t>
  </si>
  <si>
    <t>Claire Shipley</t>
  </si>
  <si>
    <t>Shak Ishtiaq</t>
  </si>
  <si>
    <t>Mark Norman</t>
  </si>
  <si>
    <t>Charis Lim</t>
  </si>
  <si>
    <t>Alex Morley</t>
  </si>
  <si>
    <t>Ursula Goniszewska</t>
  </si>
  <si>
    <t>Sarah Naylor</t>
  </si>
  <si>
    <t>Michelle Millerchip</t>
  </si>
  <si>
    <t>Liz Evans</t>
  </si>
  <si>
    <t>Nov</t>
  </si>
  <si>
    <t>30/11/02</t>
  </si>
  <si>
    <t>Andy Noyce</t>
  </si>
  <si>
    <t>24/11/02</t>
  </si>
  <si>
    <t>Andy Teng Puay TAN</t>
  </si>
  <si>
    <t>17.11.02</t>
  </si>
  <si>
    <t>Hugh Thompson</t>
  </si>
  <si>
    <t>Ricahard Benwell</t>
  </si>
  <si>
    <t>Alan Chan</t>
  </si>
  <si>
    <t>Steven Wain</t>
  </si>
  <si>
    <t>Anil Patel</t>
  </si>
  <si>
    <t>Helen Talmage</t>
  </si>
  <si>
    <t>Peter Bone</t>
  </si>
  <si>
    <t>Helen Fones</t>
  </si>
  <si>
    <t>Phil Li</t>
  </si>
  <si>
    <t>Rebecca Jennings</t>
  </si>
  <si>
    <t>Paul Cooper</t>
  </si>
  <si>
    <t xml:space="preserve"> 27/11/02</t>
  </si>
  <si>
    <t>Koid Chor Hyee</t>
  </si>
  <si>
    <t>Tom Gurling</t>
  </si>
  <si>
    <t>Richard Thatcher</t>
  </si>
  <si>
    <t>Matt Baker</t>
  </si>
  <si>
    <t>Chris Burnett</t>
  </si>
  <si>
    <t>Bryn Morris</t>
  </si>
  <si>
    <t>Becky Gridley</t>
  </si>
  <si>
    <t>Christian Howarth</t>
  </si>
  <si>
    <t>Richard Holleworth</t>
  </si>
  <si>
    <t>Peter Aylett</t>
  </si>
  <si>
    <t>Andrew Cunningham</t>
  </si>
  <si>
    <t>Matthew Walton</t>
  </si>
  <si>
    <t>Ollie Brown</t>
  </si>
  <si>
    <t>Thaarique Fazel</t>
  </si>
  <si>
    <t>C K Goh</t>
  </si>
  <si>
    <t>Chris Chopping</t>
  </si>
  <si>
    <t>James Olsen</t>
  </si>
  <si>
    <t>James Bell</t>
  </si>
  <si>
    <t>Daniela Wrage</t>
  </si>
  <si>
    <t>Adam Duguid</t>
  </si>
  <si>
    <t>Jared Hubbard</t>
  </si>
  <si>
    <t>Nathan Cubitt</t>
  </si>
  <si>
    <t>Nicholas Taylor</t>
  </si>
  <si>
    <t>Xiao Lin Chin</t>
  </si>
  <si>
    <t>Milana Damit</t>
  </si>
  <si>
    <t>Phil Webster</t>
  </si>
  <si>
    <t>Richard Ablitt</t>
  </si>
  <si>
    <t>Duncan</t>
  </si>
  <si>
    <t>Michael Smith</t>
  </si>
  <si>
    <t>Jacqueline Dickson</t>
  </si>
  <si>
    <t>Katie Denyer</t>
  </si>
  <si>
    <t>John Yeung Kingi Fai</t>
  </si>
  <si>
    <t>Jason Ho</t>
  </si>
  <si>
    <t>C (limited)</t>
  </si>
  <si>
    <t>Peter Tovey</t>
  </si>
  <si>
    <t>Ruth Ingram</t>
  </si>
  <si>
    <t>Weng Jiun Ng</t>
  </si>
  <si>
    <t>Dan Russell</t>
  </si>
  <si>
    <t>Kok Phai Au Yong</t>
  </si>
  <si>
    <t>Matthew Siswell</t>
  </si>
  <si>
    <t>Oliver Nailard</t>
  </si>
  <si>
    <t>William T-P</t>
  </si>
  <si>
    <t>Andrew Wright</t>
  </si>
  <si>
    <t>Andy Halcrow</t>
  </si>
  <si>
    <t>Andre Germishunzen</t>
  </si>
  <si>
    <t>Cat Lamin</t>
  </si>
  <si>
    <t>Alex F</t>
  </si>
  <si>
    <t>Nina Stanczyk</t>
  </si>
  <si>
    <t>Sutrusno Sukendy</t>
  </si>
  <si>
    <t>Will Dove</t>
  </si>
  <si>
    <t>Khai Ting Heng</t>
  </si>
  <si>
    <t>Julien Wilkinson</t>
  </si>
  <si>
    <t>Harriet Evans</t>
  </si>
  <si>
    <t>John Richardson</t>
  </si>
  <si>
    <t>Richard Ellis</t>
  </si>
  <si>
    <t>Helen Read</t>
  </si>
  <si>
    <t>Xiao Yin Zhang</t>
  </si>
  <si>
    <t>Jon Harris</t>
  </si>
  <si>
    <t>Shakeel Ishtiaq</t>
  </si>
  <si>
    <t>Tristan Mitchell</t>
  </si>
  <si>
    <t>Nathan Hill</t>
  </si>
  <si>
    <t>David Heath</t>
  </si>
  <si>
    <t>Thorben Jandling</t>
  </si>
  <si>
    <t>Will Mitchell</t>
  </si>
  <si>
    <t>Nadezda Novakoviv</t>
  </si>
  <si>
    <t>Leslie Walsh</t>
  </si>
  <si>
    <t>Tim Bearder</t>
  </si>
  <si>
    <t>Judith Rosten</t>
  </si>
  <si>
    <t>Chris Owen</t>
  </si>
  <si>
    <t>Charlotte G</t>
  </si>
  <si>
    <t>Sarah Coulstock</t>
  </si>
  <si>
    <t>Sept/Oct</t>
  </si>
  <si>
    <t>Hugh Thomson</t>
  </si>
  <si>
    <t>Leo Lang</t>
  </si>
  <si>
    <t>Steve Beecher</t>
  </si>
  <si>
    <t>Richard Benwell</t>
  </si>
  <si>
    <t>Matt Nelson</t>
  </si>
  <si>
    <t>Keith Hutchinson</t>
  </si>
  <si>
    <t>Paul Markley</t>
  </si>
  <si>
    <t>Kath Farnell</t>
  </si>
  <si>
    <t>Dominic Schindler</t>
  </si>
  <si>
    <t>Oli Ward</t>
  </si>
  <si>
    <t>Matthew Elliott</t>
  </si>
  <si>
    <t>Richard Wiltshire</t>
  </si>
  <si>
    <t>David Whittaker</t>
  </si>
  <si>
    <t>Jon Fisher</t>
  </si>
  <si>
    <t>Matthew Baker</t>
  </si>
  <si>
    <t>Ben Abbotts</t>
  </si>
  <si>
    <t>Dave</t>
  </si>
  <si>
    <t>Adam Taylor</t>
  </si>
  <si>
    <t>Elizabeth Tinsley</t>
  </si>
  <si>
    <t>Ck Goh</t>
  </si>
  <si>
    <t>Ben Fitzpatrick</t>
  </si>
  <si>
    <t>Ed Lee</t>
  </si>
  <si>
    <t>Ella Haswell</t>
  </si>
  <si>
    <t>Victoria Hill-Cottingham</t>
  </si>
  <si>
    <t>Mike Wiggins</t>
  </si>
  <si>
    <t>Daniel Harden</t>
  </si>
  <si>
    <t>Jaqueline Dickson</t>
  </si>
  <si>
    <t>Thorstene Everling</t>
  </si>
  <si>
    <t>Gareth Shier</t>
  </si>
  <si>
    <t>Alessa Jandling</t>
  </si>
  <si>
    <t>Dawn Hazle</t>
  </si>
  <si>
    <t>Elizabeth Carpenter</t>
  </si>
  <si>
    <t>Chris Parsons</t>
  </si>
  <si>
    <t>Lucy Langmaid</t>
  </si>
  <si>
    <t>Kate Fryer</t>
  </si>
  <si>
    <t>Karen Vinter</t>
  </si>
  <si>
    <t>Nicola Lang</t>
  </si>
  <si>
    <t>Kirsty Fletcher</t>
  </si>
  <si>
    <t>Stephen Hill</t>
  </si>
  <si>
    <t>Scotland</t>
  </si>
  <si>
    <t>SUSF</t>
  </si>
  <si>
    <t>England</t>
  </si>
  <si>
    <t>BUTTS</t>
  </si>
  <si>
    <t>SEAL</t>
  </si>
  <si>
    <t>NEUAL</t>
  </si>
  <si>
    <t>Wales</t>
  </si>
  <si>
    <t>ULU</t>
  </si>
  <si>
    <t>No.</t>
  </si>
  <si>
    <t>Country</t>
  </si>
  <si>
    <t>None</t>
  </si>
  <si>
    <t>Gender</t>
  </si>
  <si>
    <t>Exp</t>
  </si>
  <si>
    <t>Mar</t>
  </si>
  <si>
    <t>Calc1</t>
  </si>
  <si>
    <t>Calc2</t>
  </si>
  <si>
    <t>Calc3</t>
  </si>
  <si>
    <t>Calc4</t>
  </si>
  <si>
    <t>Calc5</t>
  </si>
  <si>
    <t>Score2</t>
  </si>
  <si>
    <t>Hits2</t>
  </si>
  <si>
    <t>Golds2</t>
  </si>
  <si>
    <t>Score3</t>
  </si>
  <si>
    <t>Hits3</t>
  </si>
  <si>
    <t>Golds3</t>
  </si>
  <si>
    <t>Score4</t>
  </si>
  <si>
    <t>Hits4</t>
  </si>
  <si>
    <t>Golds4</t>
  </si>
  <si>
    <t>Score5</t>
  </si>
  <si>
    <t>Hits5</t>
  </si>
  <si>
    <t>Golds5</t>
  </si>
  <si>
    <t>Aggregate Score</t>
  </si>
  <si>
    <t>Total Pts</t>
  </si>
  <si>
    <t>Average Score</t>
  </si>
  <si>
    <t>Score 1</t>
  </si>
  <si>
    <t>Hits 1</t>
  </si>
  <si>
    <t>Golds 1</t>
  </si>
  <si>
    <t>Rank 1</t>
  </si>
  <si>
    <t>Pts 1</t>
  </si>
  <si>
    <t>Rank 2</t>
  </si>
  <si>
    <t>Pts 2</t>
  </si>
  <si>
    <t>Rank 3</t>
  </si>
  <si>
    <t>Pts 3</t>
  </si>
  <si>
    <t>Rank 4</t>
  </si>
  <si>
    <t>Pts 4</t>
  </si>
  <si>
    <t>Rank 5</t>
  </si>
  <si>
    <t>Pts 5</t>
  </si>
  <si>
    <t>BAREBOW</t>
  </si>
  <si>
    <t>LONGBOW</t>
  </si>
  <si>
    <t>COMPOUND</t>
  </si>
  <si>
    <t>REGIONAL SENIOR</t>
  </si>
  <si>
    <t>Senior</t>
  </si>
  <si>
    <t>Level</t>
  </si>
  <si>
    <t>Team</t>
  </si>
  <si>
    <t>REGIONAL NOVICE</t>
  </si>
  <si>
    <t>Novice</t>
  </si>
  <si>
    <t>HOME NATIONS SENIOR</t>
  </si>
  <si>
    <t>HOME NATIONS NOVICE</t>
  </si>
  <si>
    <t>HOME NATIONS COMPOUND</t>
  </si>
  <si>
    <t>Compound</t>
  </si>
  <si>
    <t>UNIVERSITY 'B' TEAMS</t>
  </si>
  <si>
    <t>UNIVERSITY 'A' TEAMS - DIVISION 1</t>
  </si>
  <si>
    <t>UNIVERSITY 'A' TEAMS - DIVISION 2</t>
  </si>
  <si>
    <t>UNIVERSITY 'A' TEAMS - DIVISION 3</t>
  </si>
  <si>
    <t>Team Score</t>
  </si>
  <si>
    <t>Team Hits</t>
  </si>
  <si>
    <t>Team Golds</t>
  </si>
  <si>
    <t>Code</t>
  </si>
  <si>
    <t>Letter</t>
  </si>
  <si>
    <t>Team Ref</t>
  </si>
  <si>
    <t>Aberdeen 'A'</t>
  </si>
  <si>
    <t>Bangor 'A'</t>
  </si>
  <si>
    <t>Bath 'A'</t>
  </si>
  <si>
    <t>Birmingham 'A'</t>
  </si>
  <si>
    <t>Bradford 'A'</t>
  </si>
  <si>
    <t>Cambridge 'A'</t>
  </si>
  <si>
    <t>Edinburgh 'A'</t>
  </si>
  <si>
    <t>Exeter 'A'</t>
  </si>
  <si>
    <t>Imperial 'A'</t>
  </si>
  <si>
    <t>Lancaster 'A'</t>
  </si>
  <si>
    <t>Loughborough 'A'</t>
  </si>
  <si>
    <t>Northumbria 'A'</t>
  </si>
  <si>
    <t>Nottingham 'A'</t>
  </si>
  <si>
    <t>Oxford 'A'</t>
  </si>
  <si>
    <t>RGU 'A'</t>
  </si>
  <si>
    <t>Southampton 'A'</t>
  </si>
  <si>
    <t>ULU 'A'</t>
  </si>
  <si>
    <t>York 'A'</t>
  </si>
  <si>
    <t>Aberdeen 'B'</t>
  </si>
  <si>
    <t>Bangor 'B'</t>
  </si>
  <si>
    <t>Birmingham 'B'</t>
  </si>
  <si>
    <t>Bradford 'B'</t>
  </si>
  <si>
    <t>Cambridge 'B'</t>
  </si>
  <si>
    <t>Imperial 'B'</t>
  </si>
  <si>
    <t>Lancaster 'B'</t>
  </si>
  <si>
    <t>Loughborough 'B'</t>
  </si>
  <si>
    <t>Northumbria 'B'</t>
  </si>
  <si>
    <t>Nottingham 'B'</t>
  </si>
  <si>
    <t>Oxford 'B'</t>
  </si>
  <si>
    <t>RGU 'B'</t>
  </si>
  <si>
    <t>Southampton 'B'</t>
  </si>
  <si>
    <t>Bath 'B'</t>
  </si>
  <si>
    <t>Edinburgh 'B'</t>
  </si>
  <si>
    <t>UEA 'B'</t>
  </si>
  <si>
    <t>York 'B'</t>
  </si>
  <si>
    <t>Exeter 'B'</t>
  </si>
  <si>
    <t>ULU 'B'</t>
  </si>
  <si>
    <t>y</t>
  </si>
  <si>
    <t>UEA 'A'</t>
  </si>
  <si>
    <t>UNIVERSITY Novice TEAMS</t>
  </si>
  <si>
    <t>Aberdeen 'Nov1'</t>
  </si>
  <si>
    <t>Bangor 'Nov1'</t>
  </si>
  <si>
    <t>Bath 'Nov1'</t>
  </si>
  <si>
    <t>Birmingham 'Nov1'</t>
  </si>
  <si>
    <t>Bradford 'Nov1'</t>
  </si>
  <si>
    <t>Cambridge 'Nov1'</t>
  </si>
  <si>
    <t>Edinburgh 'Nov1'</t>
  </si>
  <si>
    <t>Imperial 'Nov1'</t>
  </si>
  <si>
    <t>Lancaster 'Nov1'</t>
  </si>
  <si>
    <t>Loughborough 'Nov1'</t>
  </si>
  <si>
    <t>Northumbria 'Nov1'</t>
  </si>
  <si>
    <t>Oxford 'Nov1'</t>
  </si>
  <si>
    <t>Nottingham 'Nov1'</t>
  </si>
  <si>
    <t>RGU 'Nov1'</t>
  </si>
  <si>
    <t>Southampton 'Nov1'</t>
  </si>
  <si>
    <t>UEA 'Nov1'</t>
  </si>
  <si>
    <t>York 'Nov1'</t>
  </si>
  <si>
    <t>Exeter 'Nov1'</t>
  </si>
  <si>
    <t>ULU 'Nov1'</t>
  </si>
  <si>
    <t>UNIVERSITY Lower Novice TEAMS</t>
  </si>
  <si>
    <t>Bangor 'D'</t>
  </si>
  <si>
    <t>Bath 'D'</t>
  </si>
  <si>
    <t>Birmingham 'D'</t>
  </si>
  <si>
    <t>Bradford 'D'</t>
  </si>
  <si>
    <t>Cambridge 'D'</t>
  </si>
  <si>
    <t>Edinburgh 'D'</t>
  </si>
  <si>
    <t>Imperial 'D'</t>
  </si>
  <si>
    <t>Loughborough 'D'</t>
  </si>
  <si>
    <t>Oxford 'D'</t>
  </si>
  <si>
    <t>Nottingham 'D'</t>
  </si>
  <si>
    <t>York 'D'</t>
  </si>
  <si>
    <t>Birmingham 'E'</t>
  </si>
  <si>
    <t>Birmingham 'F'</t>
  </si>
  <si>
    <t>Cambridge 'E'</t>
  </si>
  <si>
    <t>Cambridge 'F'</t>
  </si>
  <si>
    <t>Cambridge 'G'</t>
  </si>
  <si>
    <t>Cambridge 'H'</t>
  </si>
  <si>
    <t>Imperial 'E'</t>
  </si>
  <si>
    <t>Imperial 'F'</t>
  </si>
  <si>
    <t>Imperial 'G'</t>
  </si>
  <si>
    <t>Nottingham 'E'</t>
  </si>
  <si>
    <t>Nottingham 'F'</t>
  </si>
  <si>
    <t>York 'E'</t>
  </si>
  <si>
    <t>York 'F'</t>
  </si>
  <si>
    <t>Aberdeen 'C'</t>
  </si>
  <si>
    <t>Bangor 'C'</t>
  </si>
  <si>
    <t>Bath 'C'</t>
  </si>
  <si>
    <t>Birmingham 'C'</t>
  </si>
  <si>
    <t>Bradford 'C'</t>
  </si>
  <si>
    <t>Cambridge 'C'</t>
  </si>
  <si>
    <t>Edinburgh 'C'</t>
  </si>
  <si>
    <t>Imperial 'C'</t>
  </si>
  <si>
    <t>Lancaster 'C'</t>
  </si>
  <si>
    <t>Loughborough 'C'</t>
  </si>
  <si>
    <t>Oxford 'C'</t>
  </si>
  <si>
    <t>Nottingham 'C'</t>
  </si>
  <si>
    <t>York 'C'</t>
  </si>
  <si>
    <t>Exeter 'C'</t>
  </si>
  <si>
    <t>UNIVERSITY Other TEAMS</t>
  </si>
  <si>
    <t>Cambridge 'Nov3'</t>
  </si>
  <si>
    <t>Bangor 'Nov3'</t>
  </si>
  <si>
    <t>Bangor 'Nov4'</t>
  </si>
  <si>
    <t>Birmingham 'Nov3'</t>
  </si>
  <si>
    <t>Birmingham 'Nov4'</t>
  </si>
  <si>
    <t>Birmingham 'Nov5'</t>
  </si>
  <si>
    <t>Birmingham 'Nov6'</t>
  </si>
  <si>
    <t>Birmingham 'Nov7'</t>
  </si>
  <si>
    <t>Cambridge 'Nov4'</t>
  </si>
  <si>
    <t>Cambridge 'Nov5'</t>
  </si>
  <si>
    <t>Cambridge 'Nov6'</t>
  </si>
  <si>
    <t>Cambridge 'Nov7'</t>
  </si>
  <si>
    <t>Edinburgh 'Nov3'</t>
  </si>
  <si>
    <t>Imperial 'Nov3'</t>
  </si>
  <si>
    <t>Imperial 'Nov4'</t>
  </si>
  <si>
    <t>Imperial 'Nov5'</t>
  </si>
  <si>
    <t>Nottingham 'Nov3'</t>
  </si>
  <si>
    <t>Nottingham 'Nov4'</t>
  </si>
  <si>
    <t>Nottingham 'Nov5'</t>
  </si>
  <si>
    <t>York 'Nov3'</t>
  </si>
  <si>
    <t>York 'Nov4'</t>
  </si>
  <si>
    <t>York 'Nov5'</t>
  </si>
  <si>
    <t>Aberdeen 'Nov2'</t>
  </si>
  <si>
    <t>Bangor 'Nov2'</t>
  </si>
  <si>
    <t>Bath 'Nov2'</t>
  </si>
  <si>
    <t>Birmingham 'Nov2'</t>
  </si>
  <si>
    <t>Bradford 'Nov2'</t>
  </si>
  <si>
    <t>Cambridge 'Nov2'</t>
  </si>
  <si>
    <t>Edinburgh 'Nov2'</t>
  </si>
  <si>
    <t>Imperial 'Nov2'</t>
  </si>
  <si>
    <t>Loughborough 'Nov2'</t>
  </si>
  <si>
    <t>Northumbria 'Nov2'</t>
  </si>
  <si>
    <t>Oxford 'Nov2'</t>
  </si>
  <si>
    <t>Nottingham 'Nov2'</t>
  </si>
  <si>
    <t>Southampton 'Nov2'</t>
  </si>
  <si>
    <t>York 'Nov2'</t>
  </si>
  <si>
    <t>Exeter 'Nov2'</t>
  </si>
  <si>
    <t>SWWU</t>
  </si>
  <si>
    <t>Jeffrey Chan</t>
  </si>
  <si>
    <t>Tim Shedon</t>
  </si>
  <si>
    <t>m</t>
  </si>
  <si>
    <t>r</t>
  </si>
  <si>
    <t>n</t>
  </si>
  <si>
    <t>Chris Barnard</t>
  </si>
  <si>
    <t>Dave Kenwright</t>
  </si>
  <si>
    <t>Alex</t>
  </si>
  <si>
    <t xml:space="preserve">R </t>
  </si>
  <si>
    <t>Sarah-Jane Clelland</t>
  </si>
  <si>
    <t>Hani</t>
  </si>
  <si>
    <t>Andy Noyc</t>
  </si>
  <si>
    <t>G</t>
  </si>
  <si>
    <t xml:space="preserve">E </t>
  </si>
  <si>
    <t>James Keogh</t>
  </si>
  <si>
    <t>Clare Hooley</t>
  </si>
  <si>
    <t>mark norman</t>
  </si>
  <si>
    <t>tim northover</t>
  </si>
  <si>
    <t>chris barton</t>
  </si>
  <si>
    <t>marcel robischon</t>
  </si>
  <si>
    <t>Jo Loveland</t>
  </si>
  <si>
    <t>William Shorthouse</t>
  </si>
  <si>
    <t xml:space="preserve"> M</t>
  </si>
  <si>
    <t>Ruaa Rehan</t>
  </si>
  <si>
    <t>Tharrique Fazal</t>
  </si>
  <si>
    <t xml:space="preserve">N </t>
  </si>
  <si>
    <t>David Sewell</t>
  </si>
  <si>
    <t>C (barebow)</t>
  </si>
  <si>
    <t>Ronnie Taylor (C)  547  60  11</t>
  </si>
  <si>
    <t>Richard Westland</t>
  </si>
  <si>
    <t>Stewart Slade</t>
  </si>
  <si>
    <t>Dave Sewell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</si>
</sst>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6"/>
      <name val="Times New Roman"/>
    </font>
    <font>
      <b/>
      <sz val="6"/>
      <name val="Times New Roman"/>
      <family val="1"/>
    </font>
    <font>
      <sz val="6"/>
      <name val="Times New Roman"/>
      <family val="1"/>
    </font>
    <font>
      <i/>
      <sz val="6"/>
      <name val="Times New Roman"/>
      <family val="1"/>
    </font>
    <font>
      <sz val="6"/>
      <color indexed="9"/>
      <name val="Times New Roman"/>
      <family val="1"/>
    </font>
    <font>
      <b/>
      <sz val="6"/>
      <color indexed="9"/>
      <name val="Times New Roman"/>
      <family val="1"/>
    </font>
    <font>
      <b/>
      <sz val="9"/>
      <color indexed="9"/>
      <name val="Times New Roman"/>
      <family val="1"/>
    </font>
    <font>
      <b/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/>
    <xf numFmtId="0" fontId="5" fillId="4" borderId="0" xfId="0" applyFont="1" applyFill="1"/>
    <xf numFmtId="0" fontId="5" fillId="3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left"/>
    </xf>
    <xf numFmtId="0" fontId="2" fillId="0" borderId="0" xfId="0" applyFont="1"/>
    <xf numFmtId="0" fontId="2" fillId="5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2" borderId="0" xfId="0" applyFont="1" applyFill="1"/>
    <xf numFmtId="0" fontId="6" fillId="3" borderId="0" xfId="0" applyFont="1" applyFill="1"/>
    <xf numFmtId="0" fontId="7" fillId="5" borderId="0" xfId="0" applyFont="1" applyFill="1"/>
    <xf numFmtId="0" fontId="2" fillId="7" borderId="0" xfId="0" applyFont="1" applyFill="1"/>
    <xf numFmtId="0" fontId="7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2" fontId="2" fillId="7" borderId="0" xfId="0" applyNumberFormat="1" applyFont="1" applyFill="1" applyAlignment="1">
      <alignment horizontal="center"/>
    </xf>
    <xf numFmtId="0" fontId="2" fillId="8" borderId="0" xfId="0" applyFont="1" applyFill="1"/>
    <xf numFmtId="0" fontId="1" fillId="8" borderId="0" xfId="0" applyFont="1" applyFill="1"/>
    <xf numFmtId="0" fontId="1" fillId="8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14" fontId="0" fillId="0" borderId="0" xfId="0" applyNumberFormat="1"/>
    <xf numFmtId="0" fontId="2" fillId="8" borderId="0" xfId="0" applyFont="1" applyFill="1" applyAlignment="1"/>
    <xf numFmtId="0" fontId="1" fillId="8" borderId="0" xfId="0" applyFont="1" applyFill="1" applyAlignment="1"/>
    <xf numFmtId="0" fontId="2" fillId="2" borderId="0" xfId="0" applyFont="1" applyFill="1" applyAlignment="1"/>
    <xf numFmtId="0" fontId="1" fillId="8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31"/>
  <sheetViews>
    <sheetView topLeftCell="D1" workbookViewId="0">
      <selection activeCell="L10" sqref="L10"/>
    </sheetView>
  </sheetViews>
  <sheetFormatPr defaultRowHeight="8" x14ac:dyDescent="0.2"/>
  <cols>
    <col min="1" max="1" width="0.1640625" customWidth="1"/>
    <col min="2" max="2" width="14" style="12" bestFit="1" customWidth="1"/>
    <col min="3" max="3" width="12.33203125" style="10" bestFit="1" customWidth="1"/>
    <col min="4" max="4" width="19.1640625" style="11" bestFit="1" customWidth="1"/>
    <col min="5" max="5" width="14.1640625" style="11" bestFit="1" customWidth="1"/>
    <col min="6" max="6" width="13.33203125" style="12" bestFit="1" customWidth="1"/>
    <col min="7" max="7" width="11.83203125" style="12" bestFit="1" customWidth="1"/>
    <col min="8" max="9" width="13.6640625" style="12" bestFit="1" customWidth="1"/>
    <col min="10" max="10" width="15.1640625" style="12" bestFit="1" customWidth="1"/>
    <col min="11" max="11" width="13.1640625" style="12" bestFit="1" customWidth="1"/>
    <col min="12" max="12" width="14.1640625" style="12" bestFit="1" customWidth="1"/>
    <col min="13" max="13" width="14.6640625" bestFit="1" customWidth="1"/>
  </cols>
  <sheetData>
    <row r="1" spans="2:13" ht="0.75" customHeight="1" x14ac:dyDescent="0.2"/>
    <row r="2" spans="2:13" ht="0.75" customHeight="1" x14ac:dyDescent="0.2"/>
    <row r="3" spans="2:13" ht="0.75" customHeight="1" x14ac:dyDescent="0.2"/>
    <row r="4" spans="2:13" ht="0.75" customHeight="1" x14ac:dyDescent="0.2"/>
    <row r="5" spans="2:13" ht="0.75" customHeight="1" x14ac:dyDescent="0.2"/>
    <row r="6" spans="2:13" x14ac:dyDescent="0.2">
      <c r="B6" s="1" t="s">
        <v>0</v>
      </c>
      <c r="C6" s="2" t="s">
        <v>1</v>
      </c>
      <c r="D6" s="3" t="s">
        <v>2</v>
      </c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1" t="s">
        <v>10</v>
      </c>
      <c r="M6" s="5" t="s">
        <v>11</v>
      </c>
    </row>
    <row r="7" spans="2:13" x14ac:dyDescent="0.2">
      <c r="B7" s="12" t="s">
        <v>309</v>
      </c>
      <c r="C7" s="10">
        <v>37581</v>
      </c>
      <c r="D7" s="11" t="s">
        <v>13</v>
      </c>
      <c r="E7" s="11" t="s">
        <v>14</v>
      </c>
      <c r="F7" s="12">
        <v>590</v>
      </c>
      <c r="G7" s="12">
        <v>60</v>
      </c>
      <c r="H7" s="12">
        <v>51</v>
      </c>
      <c r="I7" s="6" t="s">
        <v>15</v>
      </c>
      <c r="J7" s="6" t="s">
        <v>18</v>
      </c>
      <c r="K7" s="6" t="s">
        <v>17</v>
      </c>
      <c r="L7" t="str">
        <f>VLOOKUP(E7,Lookup_Data!$C$7:$E$25,2,FALSE)</f>
        <v>Scotland</v>
      </c>
      <c r="M7" t="str">
        <f>VLOOKUP(E7,Lookup_Data!$C$7:$E$25,3,FALSE)</f>
        <v>SUSF</v>
      </c>
    </row>
    <row r="8" spans="2:13" x14ac:dyDescent="0.2">
      <c r="B8" s="6" t="s">
        <v>12</v>
      </c>
      <c r="C8" s="7">
        <v>37600</v>
      </c>
      <c r="D8" s="8" t="s">
        <v>13</v>
      </c>
      <c r="E8" s="8" t="s">
        <v>14</v>
      </c>
      <c r="F8" s="6">
        <v>590</v>
      </c>
      <c r="G8" s="6">
        <v>60</v>
      </c>
      <c r="H8" s="6">
        <v>50</v>
      </c>
      <c r="I8" s="6" t="s">
        <v>15</v>
      </c>
      <c r="J8" s="6" t="s">
        <v>16</v>
      </c>
      <c r="K8" s="6" t="s">
        <v>17</v>
      </c>
      <c r="L8" t="str">
        <f>VLOOKUP(E8,Lookup_Data!$C$7:$E$25,2,FALSE)</f>
        <v>Scotland</v>
      </c>
      <c r="M8" t="str">
        <f>VLOOKUP(E8,Lookup_Data!$C$7:$E$25,3,FALSE)</f>
        <v>SUSF</v>
      </c>
    </row>
    <row r="9" spans="2:13" x14ac:dyDescent="0.2">
      <c r="B9" s="12" t="s">
        <v>309</v>
      </c>
      <c r="C9" s="10">
        <v>37586</v>
      </c>
      <c r="D9" s="11" t="s">
        <v>13</v>
      </c>
      <c r="E9" s="11" t="s">
        <v>14</v>
      </c>
      <c r="F9" s="12">
        <v>590</v>
      </c>
      <c r="G9" s="12">
        <v>60</v>
      </c>
      <c r="H9" s="12">
        <v>50</v>
      </c>
      <c r="I9" s="6" t="s">
        <v>15</v>
      </c>
      <c r="J9" s="6" t="s">
        <v>16</v>
      </c>
      <c r="K9" s="6" t="s">
        <v>17</v>
      </c>
      <c r="L9" t="str">
        <f>VLOOKUP(E9,Lookup_Data!$C$7:$E$25,2,FALSE)</f>
        <v>Scotland</v>
      </c>
      <c r="M9" t="str">
        <f>VLOOKUP(E9,Lookup_Data!$C$7:$E$25,3,FALSE)</f>
        <v>SUSF</v>
      </c>
    </row>
    <row r="10" spans="2:13" x14ac:dyDescent="0.2">
      <c r="B10" s="6" t="s">
        <v>12</v>
      </c>
      <c r="C10" s="7">
        <v>37608</v>
      </c>
      <c r="D10" s="8" t="s">
        <v>13</v>
      </c>
      <c r="E10" s="8" t="s">
        <v>14</v>
      </c>
      <c r="F10" s="6">
        <v>588</v>
      </c>
      <c r="G10" s="6">
        <v>60</v>
      </c>
      <c r="H10" s="6">
        <v>49</v>
      </c>
      <c r="I10" s="6" t="s">
        <v>15</v>
      </c>
      <c r="J10" s="6" t="s">
        <v>18</v>
      </c>
      <c r="K10" s="6" t="s">
        <v>17</v>
      </c>
      <c r="L10" t="str">
        <f>VLOOKUP(E10,Lookup_Data!$C$7:$E$25,2,FALSE)</f>
        <v>Scotland</v>
      </c>
      <c r="M10" t="str">
        <f>VLOOKUP(E10,Lookup_Data!$C$7:$E$25,3,FALSE)</f>
        <v>SUSF</v>
      </c>
    </row>
    <row r="11" spans="2:13" x14ac:dyDescent="0.2">
      <c r="B11" s="12" t="s">
        <v>309</v>
      </c>
      <c r="C11" s="10">
        <v>37581</v>
      </c>
      <c r="D11" s="11" t="s">
        <v>27</v>
      </c>
      <c r="E11" s="11" t="s">
        <v>14</v>
      </c>
      <c r="F11" s="12">
        <v>588</v>
      </c>
      <c r="G11" s="12">
        <v>60</v>
      </c>
      <c r="H11" s="12">
        <v>48</v>
      </c>
      <c r="I11" s="6" t="s">
        <v>15</v>
      </c>
      <c r="J11" s="6" t="s">
        <v>16</v>
      </c>
      <c r="K11" s="6" t="s">
        <v>17</v>
      </c>
      <c r="L11" t="str">
        <f>VLOOKUP(E11,Lookup_Data!$C$7:$E$25,2,FALSE)</f>
        <v>Scotland</v>
      </c>
      <c r="M11" t="str">
        <f>VLOOKUP(E11,Lookup_Data!$C$7:$E$25,3,FALSE)</f>
        <v>SUSF</v>
      </c>
    </row>
    <row r="12" spans="2:13" x14ac:dyDescent="0.2">
      <c r="B12" s="6" t="s">
        <v>398</v>
      </c>
      <c r="C12" s="7">
        <v>37544</v>
      </c>
      <c r="D12" s="8" t="s">
        <v>29</v>
      </c>
      <c r="E12" s="8" t="s">
        <v>30</v>
      </c>
      <c r="F12" s="6">
        <v>586</v>
      </c>
      <c r="G12" s="6">
        <v>60</v>
      </c>
      <c r="H12" s="6">
        <v>46</v>
      </c>
      <c r="I12" s="6" t="s">
        <v>15</v>
      </c>
      <c r="J12" s="6" t="s">
        <v>18</v>
      </c>
      <c r="K12" s="6" t="s">
        <v>17</v>
      </c>
      <c r="L12" t="str">
        <f>VLOOKUP(E12,Lookup_Data!$C$7:$E$25,2,FALSE)</f>
        <v>England</v>
      </c>
      <c r="M12" t="str">
        <f>VLOOKUP(E12,Lookup_Data!$C$7:$E$25,3,FALSE)</f>
        <v>SWWU</v>
      </c>
    </row>
    <row r="13" spans="2:13" x14ac:dyDescent="0.2">
      <c r="B13" s="12" t="s">
        <v>187</v>
      </c>
      <c r="C13" s="7">
        <v>37671</v>
      </c>
      <c r="D13" s="8" t="s">
        <v>23</v>
      </c>
      <c r="E13" s="8" t="s">
        <v>24</v>
      </c>
      <c r="F13" s="6">
        <v>585</v>
      </c>
      <c r="G13" s="6">
        <v>60</v>
      </c>
      <c r="H13" s="6">
        <v>45</v>
      </c>
      <c r="I13" s="6" t="s">
        <v>15</v>
      </c>
      <c r="J13" s="6" t="s">
        <v>16</v>
      </c>
      <c r="K13" s="6" t="s">
        <v>17</v>
      </c>
      <c r="L13" t="str">
        <f>VLOOKUP(E13,Lookup_Data!$C$7:$E$25,2,FALSE)</f>
        <v>England</v>
      </c>
      <c r="M13" t="str">
        <f>VLOOKUP(E13,Lookup_Data!$C$7:$E$25,3,FALSE)</f>
        <v>BUTTS</v>
      </c>
    </row>
    <row r="14" spans="2:13" x14ac:dyDescent="0.2">
      <c r="B14" s="12" t="s">
        <v>309</v>
      </c>
      <c r="C14" s="10">
        <v>37586</v>
      </c>
      <c r="D14" s="11" t="s">
        <v>29</v>
      </c>
      <c r="E14" s="11" t="s">
        <v>30</v>
      </c>
      <c r="F14" s="12">
        <v>584</v>
      </c>
      <c r="G14" s="12">
        <v>60</v>
      </c>
      <c r="H14" s="12">
        <v>45</v>
      </c>
      <c r="I14" s="6" t="s">
        <v>15</v>
      </c>
      <c r="J14" s="6" t="s">
        <v>18</v>
      </c>
      <c r="K14" s="6" t="s">
        <v>17</v>
      </c>
      <c r="L14" t="str">
        <f>VLOOKUP(E14,Lookup_Data!$C$7:$E$25,2,FALSE)</f>
        <v>England</v>
      </c>
      <c r="M14" t="str">
        <f>VLOOKUP(E14,Lookup_Data!$C$7:$E$25,3,FALSE)</f>
        <v>SWWU</v>
      </c>
    </row>
    <row r="15" spans="2:13" x14ac:dyDescent="0.2">
      <c r="B15" s="12" t="s">
        <v>187</v>
      </c>
      <c r="C15" s="7"/>
      <c r="D15" s="8" t="s">
        <v>29</v>
      </c>
      <c r="E15" s="8" t="s">
        <v>30</v>
      </c>
      <c r="F15" s="6">
        <v>584</v>
      </c>
      <c r="G15" s="6">
        <v>60</v>
      </c>
      <c r="H15" s="6">
        <v>44</v>
      </c>
      <c r="I15" s="6" t="s">
        <v>15</v>
      </c>
      <c r="J15" s="6" t="s">
        <v>18</v>
      </c>
      <c r="K15" s="6" t="s">
        <v>17</v>
      </c>
      <c r="L15" t="str">
        <f>VLOOKUP(E15,Lookup_Data!$C$7:$E$25,2,FALSE)</f>
        <v>England</v>
      </c>
      <c r="M15" t="str">
        <f>VLOOKUP(E15,Lookup_Data!$C$7:$E$25,3,FALSE)</f>
        <v>SWWU</v>
      </c>
    </row>
    <row r="16" spans="2:13" x14ac:dyDescent="0.2">
      <c r="B16" s="12" t="s">
        <v>187</v>
      </c>
      <c r="C16" s="7">
        <v>37674</v>
      </c>
      <c r="D16" s="8" t="s">
        <v>20</v>
      </c>
      <c r="E16" s="8" t="s">
        <v>21</v>
      </c>
      <c r="F16" s="6">
        <v>583</v>
      </c>
      <c r="G16" s="6">
        <v>60</v>
      </c>
      <c r="H16" s="6">
        <v>44</v>
      </c>
      <c r="I16" s="6" t="s">
        <v>22</v>
      </c>
      <c r="J16" s="6" t="s">
        <v>18</v>
      </c>
      <c r="K16" s="6" t="s">
        <v>17</v>
      </c>
      <c r="L16" t="str">
        <f>VLOOKUP(E16,Lookup_Data!$C$7:$E$25,2,FALSE)</f>
        <v>England</v>
      </c>
      <c r="M16" t="str">
        <f>VLOOKUP(E16,Lookup_Data!$C$7:$E$25,3,FALSE)</f>
        <v>BUTTS</v>
      </c>
    </row>
    <row r="17" spans="2:13" x14ac:dyDescent="0.2">
      <c r="B17" s="6" t="s">
        <v>12</v>
      </c>
      <c r="C17" s="7">
        <v>37638</v>
      </c>
      <c r="D17" s="8" t="s">
        <v>19</v>
      </c>
      <c r="E17" s="8" t="s">
        <v>14</v>
      </c>
      <c r="F17" s="6">
        <v>583</v>
      </c>
      <c r="G17" s="6">
        <v>60</v>
      </c>
      <c r="H17" s="6">
        <v>43</v>
      </c>
      <c r="I17" s="6" t="s">
        <v>15</v>
      </c>
      <c r="J17" s="6" t="s">
        <v>16</v>
      </c>
      <c r="K17" s="6" t="s">
        <v>17</v>
      </c>
      <c r="L17" t="str">
        <f>VLOOKUP(E17,Lookup_Data!$C$7:$E$25,2,FALSE)</f>
        <v>Scotland</v>
      </c>
      <c r="M17" t="str">
        <f>VLOOKUP(E17,Lookup_Data!$C$7:$E$25,3,FALSE)</f>
        <v>SUSF</v>
      </c>
    </row>
    <row r="18" spans="2:13" x14ac:dyDescent="0.2">
      <c r="B18" s="6" t="s">
        <v>12</v>
      </c>
      <c r="C18" s="7">
        <v>37598</v>
      </c>
      <c r="D18" s="8" t="s">
        <v>20</v>
      </c>
      <c r="E18" s="8" t="s">
        <v>21</v>
      </c>
      <c r="F18" s="6">
        <v>583</v>
      </c>
      <c r="G18" s="9">
        <v>60</v>
      </c>
      <c r="H18" s="9">
        <v>43</v>
      </c>
      <c r="I18" s="6" t="s">
        <v>22</v>
      </c>
      <c r="J18" s="6" t="s">
        <v>18</v>
      </c>
      <c r="K18" s="6" t="s">
        <v>17</v>
      </c>
      <c r="L18" t="str">
        <f>VLOOKUP(E18,Lookup_Data!$C$7:$E$25,2,FALSE)</f>
        <v>England</v>
      </c>
      <c r="M18" t="str">
        <f>VLOOKUP(E18,Lookup_Data!$C$7:$E$25,3,FALSE)</f>
        <v>BUTTS</v>
      </c>
    </row>
    <row r="19" spans="2:13" x14ac:dyDescent="0.2">
      <c r="B19" s="6" t="s">
        <v>12</v>
      </c>
      <c r="C19" s="7">
        <v>37643</v>
      </c>
      <c r="D19" s="8" t="s">
        <v>23</v>
      </c>
      <c r="E19" s="8" t="s">
        <v>24</v>
      </c>
      <c r="F19" s="6">
        <v>583</v>
      </c>
      <c r="G19" s="6">
        <v>60</v>
      </c>
      <c r="H19" s="6"/>
      <c r="I19" s="6" t="s">
        <v>15</v>
      </c>
      <c r="J19" s="6" t="s">
        <v>16</v>
      </c>
      <c r="K19" s="6" t="s">
        <v>17</v>
      </c>
      <c r="L19" t="str">
        <f>VLOOKUP(E19,Lookup_Data!$C$7:$E$25,2,FALSE)</f>
        <v>England</v>
      </c>
      <c r="M19" t="str">
        <f>VLOOKUP(E19,Lookup_Data!$C$7:$E$25,3,FALSE)</f>
        <v>BUTTS</v>
      </c>
    </row>
    <row r="20" spans="2:13" x14ac:dyDescent="0.2">
      <c r="B20" s="6" t="s">
        <v>398</v>
      </c>
      <c r="C20" s="7">
        <v>37553</v>
      </c>
      <c r="D20" s="8" t="s">
        <v>32</v>
      </c>
      <c r="E20" s="8" t="s">
        <v>14</v>
      </c>
      <c r="F20" s="6">
        <v>582</v>
      </c>
      <c r="G20" s="6">
        <v>60</v>
      </c>
      <c r="H20" s="6">
        <v>48</v>
      </c>
      <c r="I20" s="6" t="s">
        <v>15</v>
      </c>
      <c r="J20" s="6" t="s">
        <v>18</v>
      </c>
      <c r="K20" s="6" t="s">
        <v>17</v>
      </c>
      <c r="L20" t="str">
        <f>VLOOKUP(E20,Lookup_Data!$C$7:$E$25,2,FALSE)</f>
        <v>Scotland</v>
      </c>
      <c r="M20" t="str">
        <f>VLOOKUP(E20,Lookup_Data!$C$7:$E$25,3,FALSE)</f>
        <v>SUSF</v>
      </c>
    </row>
    <row r="21" spans="2:13" x14ac:dyDescent="0.2">
      <c r="B21" s="12" t="s">
        <v>187</v>
      </c>
      <c r="C21" s="7"/>
      <c r="D21" s="8" t="s">
        <v>19</v>
      </c>
      <c r="E21" s="8" t="s">
        <v>14</v>
      </c>
      <c r="F21" s="6">
        <v>581</v>
      </c>
      <c r="G21" s="6">
        <v>60</v>
      </c>
      <c r="H21" s="6">
        <v>41</v>
      </c>
      <c r="I21" s="6" t="s">
        <v>15</v>
      </c>
      <c r="J21" s="6" t="s">
        <v>16</v>
      </c>
      <c r="K21" s="6" t="s">
        <v>17</v>
      </c>
      <c r="L21" t="str">
        <f>VLOOKUP(E21,Lookup_Data!$C$7:$E$25,2,FALSE)</f>
        <v>Scotland</v>
      </c>
      <c r="M21" t="str">
        <f>VLOOKUP(E21,Lookup_Data!$C$7:$E$25,3,FALSE)</f>
        <v>SUSF</v>
      </c>
    </row>
    <row r="22" spans="2:13" x14ac:dyDescent="0.2">
      <c r="B22" s="12" t="s">
        <v>309</v>
      </c>
      <c r="C22" s="10">
        <v>37577</v>
      </c>
      <c r="D22" s="11" t="s">
        <v>20</v>
      </c>
      <c r="E22" s="11" t="s">
        <v>21</v>
      </c>
      <c r="F22" s="12">
        <v>581</v>
      </c>
      <c r="G22" s="12">
        <v>60</v>
      </c>
      <c r="H22" s="12">
        <v>41</v>
      </c>
      <c r="I22" s="6" t="s">
        <v>22</v>
      </c>
      <c r="J22" s="6" t="s">
        <v>18</v>
      </c>
      <c r="K22" s="6" t="s">
        <v>17</v>
      </c>
      <c r="L22" t="str">
        <f>VLOOKUP(E22,Lookup_Data!$C$7:$E$25,2,FALSE)</f>
        <v>England</v>
      </c>
      <c r="M22" t="str">
        <f>VLOOKUP(E22,Lookup_Data!$C$7:$E$25,3,FALSE)</f>
        <v>BUTTS</v>
      </c>
    </row>
    <row r="23" spans="2:13" x14ac:dyDescent="0.2">
      <c r="B23" s="12" t="s">
        <v>187</v>
      </c>
      <c r="C23" s="7">
        <v>37669</v>
      </c>
      <c r="D23" s="8" t="s">
        <v>25</v>
      </c>
      <c r="E23" s="8" t="s">
        <v>26</v>
      </c>
      <c r="F23" s="6">
        <v>580</v>
      </c>
      <c r="G23" s="6">
        <v>60</v>
      </c>
      <c r="H23" s="6">
        <v>42</v>
      </c>
      <c r="I23" s="6" t="s">
        <v>15</v>
      </c>
      <c r="J23" s="6" t="s">
        <v>18</v>
      </c>
      <c r="K23" s="6" t="s">
        <v>17</v>
      </c>
      <c r="L23" t="str">
        <f>VLOOKUP(E23,Lookup_Data!$C$7:$E$25,2,FALSE)</f>
        <v>England</v>
      </c>
      <c r="M23" t="str">
        <f>VLOOKUP(E23,Lookup_Data!$C$7:$E$25,3,FALSE)</f>
        <v>BUTTS</v>
      </c>
    </row>
    <row r="24" spans="2:13" x14ac:dyDescent="0.2">
      <c r="B24" s="12" t="s">
        <v>187</v>
      </c>
      <c r="C24" s="7">
        <v>37674</v>
      </c>
      <c r="D24" s="8" t="s">
        <v>27</v>
      </c>
      <c r="E24" s="8" t="s">
        <v>14</v>
      </c>
      <c r="F24" s="6">
        <v>579</v>
      </c>
      <c r="G24" s="6">
        <v>60</v>
      </c>
      <c r="H24" s="6">
        <v>41</v>
      </c>
      <c r="I24" s="6" t="s">
        <v>15</v>
      </c>
      <c r="J24" s="6" t="s">
        <v>18</v>
      </c>
      <c r="K24" s="6" t="s">
        <v>17</v>
      </c>
      <c r="L24" t="str">
        <f>VLOOKUP(E24,Lookup_Data!$C$7:$E$25,2,FALSE)</f>
        <v>Scotland</v>
      </c>
      <c r="M24" t="str">
        <f>VLOOKUP(E24,Lookup_Data!$C$7:$E$25,3,FALSE)</f>
        <v>SUSF</v>
      </c>
    </row>
    <row r="25" spans="2:13" x14ac:dyDescent="0.2">
      <c r="B25" s="12" t="s">
        <v>187</v>
      </c>
      <c r="C25" s="7">
        <v>37669</v>
      </c>
      <c r="D25" s="8" t="s">
        <v>32</v>
      </c>
      <c r="E25" s="8" t="s">
        <v>14</v>
      </c>
      <c r="F25" s="6">
        <v>579</v>
      </c>
      <c r="G25" s="6">
        <v>60</v>
      </c>
      <c r="H25" s="6">
        <v>39</v>
      </c>
      <c r="I25" s="6" t="s">
        <v>15</v>
      </c>
      <c r="J25" s="6" t="s">
        <v>18</v>
      </c>
      <c r="K25" s="6" t="s">
        <v>17</v>
      </c>
      <c r="L25" t="str">
        <f>VLOOKUP(E25,Lookup_Data!$C$7:$E$25,2,FALSE)</f>
        <v>Scotland</v>
      </c>
      <c r="M25" t="str">
        <f>VLOOKUP(E25,Lookup_Data!$C$7:$E$25,3,FALSE)</f>
        <v>SUSF</v>
      </c>
    </row>
    <row r="26" spans="2:13" x14ac:dyDescent="0.2">
      <c r="B26" s="12" t="s">
        <v>309</v>
      </c>
      <c r="C26" s="10">
        <v>37584</v>
      </c>
      <c r="D26" s="11" t="s">
        <v>19</v>
      </c>
      <c r="E26" s="11" t="s">
        <v>14</v>
      </c>
      <c r="F26" s="12">
        <v>579</v>
      </c>
      <c r="G26" s="12">
        <v>60</v>
      </c>
      <c r="H26" s="12">
        <v>39</v>
      </c>
      <c r="I26" s="6" t="s">
        <v>15</v>
      </c>
      <c r="J26" s="6" t="s">
        <v>16</v>
      </c>
      <c r="K26" s="6" t="s">
        <v>17</v>
      </c>
      <c r="L26" t="str">
        <f>VLOOKUP(E26,Lookup_Data!$C$7:$E$25,2,FALSE)</f>
        <v>Scotland</v>
      </c>
      <c r="M26" t="str">
        <f>VLOOKUP(E26,Lookup_Data!$C$7:$E$25,3,FALSE)</f>
        <v>SUSF</v>
      </c>
    </row>
    <row r="27" spans="2:13" x14ac:dyDescent="0.2">
      <c r="B27" s="12" t="s">
        <v>309</v>
      </c>
      <c r="C27" s="10" t="s">
        <v>310</v>
      </c>
      <c r="D27" s="11" t="s">
        <v>311</v>
      </c>
      <c r="E27" s="11" t="s">
        <v>24</v>
      </c>
      <c r="F27" s="12">
        <v>575</v>
      </c>
      <c r="G27" s="12">
        <v>60</v>
      </c>
      <c r="H27" s="12">
        <v>39</v>
      </c>
      <c r="I27" s="6" t="s">
        <v>15</v>
      </c>
      <c r="J27" s="6" t="s">
        <v>18</v>
      </c>
      <c r="K27" s="6" t="s">
        <v>17</v>
      </c>
      <c r="L27" t="str">
        <f>VLOOKUP(E27,Lookup_Data!$C$7:$E$25,2,FALSE)</f>
        <v>England</v>
      </c>
      <c r="M27" t="str">
        <f>VLOOKUP(E27,Lookup_Data!$C$7:$E$25,3,FALSE)</f>
        <v>BUTTS</v>
      </c>
    </row>
    <row r="28" spans="2:13" x14ac:dyDescent="0.2">
      <c r="B28" s="6" t="s">
        <v>12</v>
      </c>
      <c r="C28" s="7">
        <v>37595</v>
      </c>
      <c r="D28" s="8" t="s">
        <v>25</v>
      </c>
      <c r="E28" s="8" t="s">
        <v>26</v>
      </c>
      <c r="F28" s="6">
        <v>575</v>
      </c>
      <c r="G28" s="6">
        <v>60</v>
      </c>
      <c r="H28" s="6">
        <v>37</v>
      </c>
      <c r="I28" s="6" t="s">
        <v>15</v>
      </c>
      <c r="J28" s="6" t="s">
        <v>18</v>
      </c>
      <c r="K28" s="6" t="s">
        <v>17</v>
      </c>
      <c r="L28" t="str">
        <f>VLOOKUP(E28,Lookup_Data!$C$7:$E$25,2,FALSE)</f>
        <v>England</v>
      </c>
      <c r="M28" t="str">
        <f>VLOOKUP(E28,Lookup_Data!$C$7:$E$25,3,FALSE)</f>
        <v>BUTTS</v>
      </c>
    </row>
    <row r="29" spans="2:13" x14ac:dyDescent="0.2">
      <c r="B29" s="12" t="s">
        <v>309</v>
      </c>
      <c r="C29" s="10" t="s">
        <v>312</v>
      </c>
      <c r="D29" s="11" t="s">
        <v>23</v>
      </c>
      <c r="E29" s="11" t="s">
        <v>24</v>
      </c>
      <c r="F29" s="12">
        <v>575</v>
      </c>
      <c r="G29" s="12">
        <v>60</v>
      </c>
      <c r="H29" s="12">
        <v>36</v>
      </c>
      <c r="I29" s="6" t="s">
        <v>15</v>
      </c>
      <c r="J29" s="6" t="s">
        <v>16</v>
      </c>
      <c r="K29" s="6" t="s">
        <v>17</v>
      </c>
      <c r="L29" t="str">
        <f>VLOOKUP(E29,Lookup_Data!$C$7:$E$25,2,FALSE)</f>
        <v>England</v>
      </c>
      <c r="M29" t="str">
        <f>VLOOKUP(E29,Lookup_Data!$C$7:$E$25,3,FALSE)</f>
        <v>BUTTS</v>
      </c>
    </row>
    <row r="30" spans="2:13" x14ac:dyDescent="0.2">
      <c r="B30" s="6" t="s">
        <v>398</v>
      </c>
      <c r="C30" s="7">
        <v>37556</v>
      </c>
      <c r="D30" s="8" t="s">
        <v>13</v>
      </c>
      <c r="E30" s="8" t="s">
        <v>14</v>
      </c>
      <c r="F30" s="6">
        <v>573</v>
      </c>
      <c r="G30" s="6">
        <v>60</v>
      </c>
      <c r="H30" s="6">
        <v>40</v>
      </c>
      <c r="I30" s="6" t="s">
        <v>15</v>
      </c>
      <c r="J30" s="6" t="s">
        <v>18</v>
      </c>
      <c r="K30" s="6" t="s">
        <v>17</v>
      </c>
      <c r="L30" t="str">
        <f>VLOOKUP(E30,Lookup_Data!$C$7:$E$25,2,FALSE)</f>
        <v>Scotland</v>
      </c>
      <c r="M30" t="str">
        <f>VLOOKUP(E30,Lookup_Data!$C$7:$E$25,3,FALSE)</f>
        <v>SUSF</v>
      </c>
    </row>
    <row r="31" spans="2:13" x14ac:dyDescent="0.2">
      <c r="B31" s="6" t="s">
        <v>12</v>
      </c>
      <c r="C31" s="7">
        <v>37640</v>
      </c>
      <c r="D31" s="8" t="s">
        <v>27</v>
      </c>
      <c r="E31" s="8" t="s">
        <v>14</v>
      </c>
      <c r="F31" s="6">
        <v>572</v>
      </c>
      <c r="G31" s="6">
        <v>60</v>
      </c>
      <c r="H31" s="6">
        <v>32</v>
      </c>
      <c r="I31" s="6" t="s">
        <v>15</v>
      </c>
      <c r="J31" s="6" t="s">
        <v>16</v>
      </c>
      <c r="K31" s="6" t="s">
        <v>17</v>
      </c>
      <c r="L31" t="str">
        <f>VLOOKUP(E31,Lookup_Data!$C$7:$E$25,2,FALSE)</f>
        <v>Scotland</v>
      </c>
      <c r="M31" t="str">
        <f>VLOOKUP(E31,Lookup_Data!$C$7:$E$25,3,FALSE)</f>
        <v>SUSF</v>
      </c>
    </row>
    <row r="32" spans="2:13" x14ac:dyDescent="0.2">
      <c r="B32" s="12" t="s">
        <v>309</v>
      </c>
      <c r="C32" s="10">
        <v>37583</v>
      </c>
      <c r="D32" s="11" t="s">
        <v>35</v>
      </c>
      <c r="E32" s="11" t="s">
        <v>36</v>
      </c>
      <c r="F32" s="12">
        <v>572</v>
      </c>
      <c r="I32" s="6" t="s">
        <v>22</v>
      </c>
      <c r="J32" s="6" t="s">
        <v>16</v>
      </c>
      <c r="K32" s="6" t="s">
        <v>17</v>
      </c>
      <c r="L32" t="str">
        <f>VLOOKUP(E32,Lookup_Data!$C$7:$E$25,2,FALSE)</f>
        <v>England</v>
      </c>
      <c r="M32" t="str">
        <f>VLOOKUP(E32,Lookup_Data!$C$7:$E$25,3,FALSE)</f>
        <v>SWWU</v>
      </c>
    </row>
    <row r="33" spans="2:13" x14ac:dyDescent="0.2">
      <c r="B33" s="12" t="s">
        <v>309</v>
      </c>
      <c r="C33" s="10">
        <v>37583</v>
      </c>
      <c r="D33" s="11" t="s">
        <v>41</v>
      </c>
      <c r="E33" s="11" t="s">
        <v>14</v>
      </c>
      <c r="F33" s="12">
        <v>571</v>
      </c>
      <c r="G33" s="12">
        <v>60</v>
      </c>
      <c r="H33" s="12">
        <v>35</v>
      </c>
      <c r="I33" s="6" t="s">
        <v>22</v>
      </c>
      <c r="J33" s="6" t="s">
        <v>18</v>
      </c>
      <c r="K33" s="6" t="s">
        <v>17</v>
      </c>
      <c r="L33" t="str">
        <f>VLOOKUP(E33,Lookup_Data!$C$7:$E$25,2,FALSE)</f>
        <v>Scotland</v>
      </c>
      <c r="M33" t="str">
        <f>VLOOKUP(E33,Lookup_Data!$C$7:$E$25,3,FALSE)</f>
        <v>SUSF</v>
      </c>
    </row>
    <row r="34" spans="2:13" x14ac:dyDescent="0.2">
      <c r="B34" s="12" t="s">
        <v>309</v>
      </c>
      <c r="C34" s="10">
        <v>37588</v>
      </c>
      <c r="D34" s="11" t="s">
        <v>25</v>
      </c>
      <c r="E34" s="11" t="s">
        <v>26</v>
      </c>
      <c r="F34" s="12">
        <v>570</v>
      </c>
      <c r="G34" s="12">
        <v>60</v>
      </c>
      <c r="H34" s="12">
        <v>35</v>
      </c>
      <c r="I34" s="6" t="s">
        <v>15</v>
      </c>
      <c r="J34" s="6" t="s">
        <v>18</v>
      </c>
      <c r="K34" s="6" t="s">
        <v>17</v>
      </c>
      <c r="L34" t="str">
        <f>VLOOKUP(E34,Lookup_Data!$C$7:$E$25,2,FALSE)</f>
        <v>England</v>
      </c>
      <c r="M34" t="str">
        <f>VLOOKUP(E34,Lookup_Data!$C$7:$E$25,3,FALSE)</f>
        <v>BUTTS</v>
      </c>
    </row>
    <row r="35" spans="2:13" x14ac:dyDescent="0.2">
      <c r="B35" s="6" t="s">
        <v>398</v>
      </c>
      <c r="C35" s="7">
        <v>37556</v>
      </c>
      <c r="D35" s="8" t="s">
        <v>19</v>
      </c>
      <c r="E35" s="8" t="s">
        <v>14</v>
      </c>
      <c r="F35" s="6">
        <v>570</v>
      </c>
      <c r="G35" s="6">
        <v>60</v>
      </c>
      <c r="H35" s="6">
        <v>30</v>
      </c>
      <c r="I35" s="6" t="s">
        <v>15</v>
      </c>
      <c r="J35" s="6" t="s">
        <v>16</v>
      </c>
      <c r="K35" s="6" t="s">
        <v>17</v>
      </c>
      <c r="L35" t="str">
        <f>VLOOKUP(E35,Lookup_Data!$C$7:$E$25,2,FALSE)</f>
        <v>Scotland</v>
      </c>
      <c r="M35" t="str">
        <f>VLOOKUP(E35,Lookup_Data!$C$7:$E$25,3,FALSE)</f>
        <v>SUSF</v>
      </c>
    </row>
    <row r="36" spans="2:13" x14ac:dyDescent="0.2">
      <c r="B36" s="12" t="s">
        <v>187</v>
      </c>
      <c r="C36" s="7">
        <v>37674</v>
      </c>
      <c r="D36" s="8" t="s">
        <v>13</v>
      </c>
      <c r="E36" s="8" t="s">
        <v>14</v>
      </c>
      <c r="F36" s="6">
        <v>569</v>
      </c>
      <c r="G36" s="6">
        <v>60</v>
      </c>
      <c r="H36" s="6">
        <v>38</v>
      </c>
      <c r="I36" s="6" t="s">
        <v>15</v>
      </c>
      <c r="J36" s="6" t="s">
        <v>18</v>
      </c>
      <c r="K36" s="6" t="s">
        <v>17</v>
      </c>
      <c r="L36" t="str">
        <f>VLOOKUP(E36,Lookup_Data!$C$7:$E$25,2,FALSE)</f>
        <v>Scotland</v>
      </c>
      <c r="M36" t="str">
        <f>VLOOKUP(E36,Lookup_Data!$C$7:$E$25,3,FALSE)</f>
        <v>SUSF</v>
      </c>
    </row>
    <row r="37" spans="2:13" x14ac:dyDescent="0.2">
      <c r="B37" s="6" t="s">
        <v>12</v>
      </c>
      <c r="C37" s="7">
        <v>37608</v>
      </c>
      <c r="D37" s="8" t="s">
        <v>28</v>
      </c>
      <c r="E37" s="8" t="s">
        <v>14</v>
      </c>
      <c r="F37" s="6">
        <v>569</v>
      </c>
      <c r="G37" s="6">
        <v>60</v>
      </c>
      <c r="H37" s="6">
        <v>35</v>
      </c>
      <c r="I37" s="6" t="s">
        <v>15</v>
      </c>
      <c r="J37" s="6" t="s">
        <v>18</v>
      </c>
      <c r="K37" s="6" t="s">
        <v>17</v>
      </c>
      <c r="L37" t="str">
        <f>VLOOKUP(E37,Lookup_Data!$C$7:$E$25,2,FALSE)</f>
        <v>Scotland</v>
      </c>
      <c r="M37" t="str">
        <f>VLOOKUP(E37,Lookup_Data!$C$7:$E$25,3,FALSE)</f>
        <v>SUSF</v>
      </c>
    </row>
    <row r="38" spans="2:13" x14ac:dyDescent="0.2">
      <c r="B38" s="12" t="s">
        <v>309</v>
      </c>
      <c r="C38" s="10">
        <v>37561</v>
      </c>
      <c r="D38" s="11" t="s">
        <v>45</v>
      </c>
      <c r="E38" s="11" t="s">
        <v>46</v>
      </c>
      <c r="F38" s="12">
        <v>569</v>
      </c>
      <c r="G38" s="12">
        <v>60</v>
      </c>
      <c r="H38" s="12">
        <v>35</v>
      </c>
      <c r="I38" s="6" t="s">
        <v>22</v>
      </c>
      <c r="J38" s="6" t="s">
        <v>18</v>
      </c>
      <c r="K38" s="6" t="s">
        <v>17</v>
      </c>
      <c r="L38" t="str">
        <f>VLOOKUP(E38,Lookup_Data!$C$7:$E$25,2,FALSE)</f>
        <v>England</v>
      </c>
      <c r="M38" t="str">
        <f>VLOOKUP(E38,Lookup_Data!$C$7:$E$25,3,FALSE)</f>
        <v>NEUAL</v>
      </c>
    </row>
    <row r="39" spans="2:13" x14ac:dyDescent="0.2">
      <c r="B39" s="12" t="s">
        <v>187</v>
      </c>
      <c r="C39" s="7">
        <v>37670</v>
      </c>
      <c r="D39" s="8" t="s">
        <v>28</v>
      </c>
      <c r="E39" s="8" t="s">
        <v>14</v>
      </c>
      <c r="F39" s="6">
        <v>569</v>
      </c>
      <c r="G39" s="6">
        <v>60</v>
      </c>
      <c r="H39" s="6">
        <v>33</v>
      </c>
      <c r="I39" s="6" t="s">
        <v>15</v>
      </c>
      <c r="J39" s="6" t="s">
        <v>18</v>
      </c>
      <c r="K39" s="6" t="s">
        <v>17</v>
      </c>
      <c r="L39" t="str">
        <f>VLOOKUP(E39,Lookup_Data!$C$7:$E$25,2,FALSE)</f>
        <v>Scotland</v>
      </c>
      <c r="M39" t="str">
        <f>VLOOKUP(E39,Lookup_Data!$C$7:$E$25,3,FALSE)</f>
        <v>SUSF</v>
      </c>
    </row>
    <row r="40" spans="2:13" x14ac:dyDescent="0.2">
      <c r="B40" s="6" t="s">
        <v>12</v>
      </c>
      <c r="C40" s="10">
        <v>37647</v>
      </c>
      <c r="D40" s="11" t="s">
        <v>29</v>
      </c>
      <c r="E40" s="11" t="s">
        <v>30</v>
      </c>
      <c r="F40" s="12">
        <v>569</v>
      </c>
      <c r="G40" s="12">
        <v>60</v>
      </c>
      <c r="H40" s="12">
        <v>31</v>
      </c>
      <c r="I40" s="6" t="s">
        <v>15</v>
      </c>
      <c r="J40" s="6" t="s">
        <v>18</v>
      </c>
      <c r="K40" s="6" t="s">
        <v>17</v>
      </c>
      <c r="L40" t="str">
        <f>VLOOKUP(E40,Lookup_Data!$C$7:$E$25,2,FALSE)</f>
        <v>England</v>
      </c>
      <c r="M40" t="str">
        <f>VLOOKUP(E40,Lookup_Data!$C$7:$E$25,3,FALSE)</f>
        <v>SWWU</v>
      </c>
    </row>
    <row r="41" spans="2:13" x14ac:dyDescent="0.2">
      <c r="B41" s="12" t="s">
        <v>309</v>
      </c>
      <c r="C41" s="10">
        <v>37583</v>
      </c>
      <c r="D41" s="11" t="s">
        <v>27</v>
      </c>
      <c r="E41" s="11" t="s">
        <v>14</v>
      </c>
      <c r="F41" s="12">
        <v>569</v>
      </c>
      <c r="G41" s="12">
        <v>60</v>
      </c>
      <c r="H41" s="12">
        <v>31</v>
      </c>
      <c r="I41" s="6" t="s">
        <v>15</v>
      </c>
      <c r="J41" s="6" t="s">
        <v>18</v>
      </c>
      <c r="K41" s="6" t="s">
        <v>17</v>
      </c>
      <c r="L41" t="str">
        <f>VLOOKUP(E41,Lookup_Data!$C$7:$E$25,2,FALSE)</f>
        <v>Scotland</v>
      </c>
      <c r="M41" t="str">
        <f>VLOOKUP(E41,Lookup_Data!$C$7:$E$25,3,FALSE)</f>
        <v>SUSF</v>
      </c>
    </row>
    <row r="42" spans="2:13" x14ac:dyDescent="0.2">
      <c r="B42" s="6" t="s">
        <v>398</v>
      </c>
      <c r="C42" s="7">
        <v>37531</v>
      </c>
      <c r="D42" s="8" t="s">
        <v>33</v>
      </c>
      <c r="E42" s="8" t="s">
        <v>34</v>
      </c>
      <c r="F42" s="6">
        <v>568</v>
      </c>
      <c r="G42" s="6">
        <v>60</v>
      </c>
      <c r="H42" s="6">
        <v>34</v>
      </c>
      <c r="I42" s="6" t="s">
        <v>15</v>
      </c>
      <c r="J42" s="6" t="s">
        <v>18</v>
      </c>
      <c r="K42" s="6" t="s">
        <v>17</v>
      </c>
      <c r="L42" t="str">
        <f>VLOOKUP(E42,Lookup_Data!$C$7:$E$25,2,FALSE)</f>
        <v>England</v>
      </c>
      <c r="M42" t="str">
        <f>VLOOKUP(E42,Lookup_Data!$C$7:$E$25,3,FALSE)</f>
        <v>SEAL</v>
      </c>
    </row>
    <row r="43" spans="2:13" x14ac:dyDescent="0.2">
      <c r="B43" s="12" t="s">
        <v>309</v>
      </c>
      <c r="C43" s="10">
        <v>37561</v>
      </c>
      <c r="D43" s="11" t="s">
        <v>313</v>
      </c>
      <c r="E43" s="11" t="s">
        <v>191</v>
      </c>
      <c r="F43" s="12">
        <v>568</v>
      </c>
      <c r="G43" s="12">
        <v>60</v>
      </c>
      <c r="H43" s="12">
        <v>32</v>
      </c>
      <c r="I43" s="6" t="s">
        <v>15</v>
      </c>
      <c r="J43" s="6" t="s">
        <v>18</v>
      </c>
      <c r="K43" s="6" t="s">
        <v>17</v>
      </c>
      <c r="L43" t="str">
        <f>VLOOKUP(E43,Lookup_Data!$C$7:$E$25,2,FALSE)</f>
        <v>England</v>
      </c>
      <c r="M43" t="str">
        <f>VLOOKUP(E43,Lookup_Data!$C$7:$E$25,3,FALSE)</f>
        <v>SWWU</v>
      </c>
    </row>
    <row r="44" spans="2:13" x14ac:dyDescent="0.2">
      <c r="B44" s="6" t="s">
        <v>12</v>
      </c>
      <c r="C44" s="7">
        <v>37596</v>
      </c>
      <c r="D44" s="8" t="s">
        <v>31</v>
      </c>
      <c r="E44" s="8" t="s">
        <v>24</v>
      </c>
      <c r="F44" s="6">
        <v>568</v>
      </c>
      <c r="G44" s="6">
        <v>60</v>
      </c>
      <c r="H44" s="6">
        <v>31</v>
      </c>
      <c r="I44" s="6" t="s">
        <v>15</v>
      </c>
      <c r="J44" s="6" t="s">
        <v>18</v>
      </c>
      <c r="K44" s="6" t="s">
        <v>17</v>
      </c>
      <c r="L44" t="str">
        <f>VLOOKUP(E44,Lookup_Data!$C$7:$E$25,2,FALSE)</f>
        <v>England</v>
      </c>
      <c r="M44" t="str">
        <f>VLOOKUP(E44,Lookup_Data!$C$7:$E$25,3,FALSE)</f>
        <v>BUTTS</v>
      </c>
    </row>
    <row r="45" spans="2:13" x14ac:dyDescent="0.2">
      <c r="B45" s="12" t="s">
        <v>309</v>
      </c>
      <c r="C45" s="10">
        <v>37569</v>
      </c>
      <c r="D45" s="11" t="s">
        <v>229</v>
      </c>
      <c r="E45" s="11" t="s">
        <v>36</v>
      </c>
      <c r="F45" s="12">
        <v>568</v>
      </c>
      <c r="I45" s="6" t="s">
        <v>22</v>
      </c>
      <c r="J45" s="6" t="s">
        <v>18</v>
      </c>
      <c r="K45" s="6" t="s">
        <v>17</v>
      </c>
      <c r="L45" t="str">
        <f>VLOOKUP(E45,Lookup_Data!$C$7:$E$25,2,FALSE)</f>
        <v>England</v>
      </c>
      <c r="M45" t="str">
        <f>VLOOKUP(E45,Lookup_Data!$C$7:$E$25,3,FALSE)</f>
        <v>SWWU</v>
      </c>
    </row>
    <row r="46" spans="2:13" x14ac:dyDescent="0.2">
      <c r="B46" s="12" t="s">
        <v>309</v>
      </c>
      <c r="C46" s="10">
        <v>37577</v>
      </c>
      <c r="D46" s="11" t="s">
        <v>32</v>
      </c>
      <c r="E46" s="11" t="s">
        <v>14</v>
      </c>
      <c r="F46" s="12">
        <v>567</v>
      </c>
      <c r="G46" s="12">
        <v>60</v>
      </c>
      <c r="H46" s="12">
        <v>34</v>
      </c>
      <c r="I46" s="6" t="s">
        <v>15</v>
      </c>
      <c r="J46" s="6" t="s">
        <v>18</v>
      </c>
      <c r="K46" s="6" t="s">
        <v>17</v>
      </c>
      <c r="L46" t="str">
        <f>VLOOKUP(E46,Lookup_Data!$C$7:$E$25,2,FALSE)</f>
        <v>Scotland</v>
      </c>
      <c r="M46" t="str">
        <f>VLOOKUP(E46,Lookup_Data!$C$7:$E$25,3,FALSE)</f>
        <v>SUSF</v>
      </c>
    </row>
    <row r="47" spans="2:13" x14ac:dyDescent="0.2">
      <c r="B47" s="12" t="s">
        <v>187</v>
      </c>
      <c r="C47" s="7">
        <v>37670</v>
      </c>
      <c r="D47" s="8" t="s">
        <v>37</v>
      </c>
      <c r="E47" s="8" t="s">
        <v>14</v>
      </c>
      <c r="F47" s="6">
        <v>567</v>
      </c>
      <c r="G47" s="6">
        <v>60</v>
      </c>
      <c r="H47" s="6">
        <v>31</v>
      </c>
      <c r="I47" s="6" t="s">
        <v>15</v>
      </c>
      <c r="J47" s="6" t="s">
        <v>18</v>
      </c>
      <c r="K47" s="6" t="s">
        <v>17</v>
      </c>
      <c r="L47" t="str">
        <f>VLOOKUP(E47,Lookup_Data!$C$7:$E$25,2,FALSE)</f>
        <v>Scotland</v>
      </c>
      <c r="M47" t="str">
        <f>VLOOKUP(E47,Lookup_Data!$C$7:$E$25,3,FALSE)</f>
        <v>SUSF</v>
      </c>
    </row>
    <row r="48" spans="2:13" x14ac:dyDescent="0.2">
      <c r="B48" s="12" t="s">
        <v>309</v>
      </c>
      <c r="C48" s="10">
        <v>37584</v>
      </c>
      <c r="D48" s="11" t="s">
        <v>33</v>
      </c>
      <c r="E48" s="11" t="s">
        <v>34</v>
      </c>
      <c r="F48" s="12">
        <v>566</v>
      </c>
      <c r="G48" s="12">
        <v>60</v>
      </c>
      <c r="H48" s="12">
        <v>34</v>
      </c>
      <c r="I48" s="6" t="s">
        <v>15</v>
      </c>
      <c r="J48" s="6" t="s">
        <v>18</v>
      </c>
      <c r="K48" s="6" t="s">
        <v>17</v>
      </c>
      <c r="L48" t="str">
        <f>VLOOKUP(E48,Lookup_Data!$C$7:$E$25,2,FALSE)</f>
        <v>England</v>
      </c>
      <c r="M48" t="str">
        <f>VLOOKUP(E48,Lookup_Data!$C$7:$E$25,3,FALSE)</f>
        <v>SEAL</v>
      </c>
    </row>
    <row r="49" spans="2:13" x14ac:dyDescent="0.2">
      <c r="B49" s="6" t="s">
        <v>12</v>
      </c>
      <c r="C49" s="7">
        <v>37604</v>
      </c>
      <c r="D49" s="8" t="s">
        <v>32</v>
      </c>
      <c r="E49" s="8" t="s">
        <v>14</v>
      </c>
      <c r="F49" s="6">
        <v>566</v>
      </c>
      <c r="G49" s="6">
        <v>60</v>
      </c>
      <c r="H49" s="6">
        <v>32</v>
      </c>
      <c r="I49" s="6" t="s">
        <v>15</v>
      </c>
      <c r="J49" s="6" t="s">
        <v>18</v>
      </c>
      <c r="K49" s="6" t="s">
        <v>17</v>
      </c>
      <c r="L49" t="str">
        <f>VLOOKUP(E49,Lookup_Data!$C$7:$E$25,2,FALSE)</f>
        <v>Scotland</v>
      </c>
      <c r="M49" t="str">
        <f>VLOOKUP(E49,Lookup_Data!$C$7:$E$25,3,FALSE)</f>
        <v>SUSF</v>
      </c>
    </row>
    <row r="50" spans="2:13" x14ac:dyDescent="0.2">
      <c r="B50" s="6" t="s">
        <v>398</v>
      </c>
      <c r="C50" s="7">
        <v>37562</v>
      </c>
      <c r="D50" s="8" t="s">
        <v>31</v>
      </c>
      <c r="E50" s="8" t="s">
        <v>24</v>
      </c>
      <c r="F50" s="6">
        <v>566</v>
      </c>
      <c r="G50" s="6">
        <v>60</v>
      </c>
      <c r="H50" s="6">
        <v>31</v>
      </c>
      <c r="I50" s="6" t="s">
        <v>15</v>
      </c>
      <c r="J50" s="6" t="s">
        <v>18</v>
      </c>
      <c r="K50" s="6" t="s">
        <v>17</v>
      </c>
      <c r="L50" t="str">
        <f>VLOOKUP(E50,Lookup_Data!$C$7:$E$25,2,FALSE)</f>
        <v>England</v>
      </c>
      <c r="M50" t="str">
        <f>VLOOKUP(E50,Lookup_Data!$C$7:$E$25,3,FALSE)</f>
        <v>BUTTS</v>
      </c>
    </row>
    <row r="51" spans="2:13" x14ac:dyDescent="0.2">
      <c r="B51" s="6" t="s">
        <v>12</v>
      </c>
      <c r="C51" s="7">
        <v>37606</v>
      </c>
      <c r="D51" s="8" t="s">
        <v>33</v>
      </c>
      <c r="E51" s="8" t="s">
        <v>34</v>
      </c>
      <c r="F51" s="6">
        <v>565</v>
      </c>
      <c r="G51" s="6">
        <v>60</v>
      </c>
      <c r="H51" s="6">
        <v>31</v>
      </c>
      <c r="I51" s="6" t="s">
        <v>15</v>
      </c>
      <c r="J51" s="6" t="s">
        <v>18</v>
      </c>
      <c r="K51" s="6" t="s">
        <v>17</v>
      </c>
      <c r="L51" t="str">
        <f>VLOOKUP(E51,Lookup_Data!$C$7:$E$25,2,FALSE)</f>
        <v>England</v>
      </c>
      <c r="M51" t="str">
        <f>VLOOKUP(E51,Lookup_Data!$C$7:$E$25,3,FALSE)</f>
        <v>SEAL</v>
      </c>
    </row>
    <row r="52" spans="2:13" x14ac:dyDescent="0.2">
      <c r="B52" s="6" t="s">
        <v>12</v>
      </c>
      <c r="C52" s="7">
        <v>37646</v>
      </c>
      <c r="D52" s="8" t="s">
        <v>27</v>
      </c>
      <c r="E52" s="8" t="s">
        <v>14</v>
      </c>
      <c r="F52" s="6">
        <v>565</v>
      </c>
      <c r="G52" s="6">
        <v>60</v>
      </c>
      <c r="H52" s="6">
        <v>29</v>
      </c>
      <c r="I52" s="6" t="s">
        <v>15</v>
      </c>
      <c r="J52" s="6" t="s">
        <v>18</v>
      </c>
      <c r="K52" s="6" t="s">
        <v>17</v>
      </c>
      <c r="L52" t="str">
        <f>VLOOKUP(E52,Lookup_Data!$C$7:$E$25,2,FALSE)</f>
        <v>Scotland</v>
      </c>
      <c r="M52" t="str">
        <f>VLOOKUP(E52,Lookup_Data!$C$7:$E$25,3,FALSE)</f>
        <v>SUSF</v>
      </c>
    </row>
    <row r="53" spans="2:13" x14ac:dyDescent="0.2">
      <c r="B53" s="12" t="s">
        <v>309</v>
      </c>
      <c r="C53" s="10">
        <v>37576</v>
      </c>
      <c r="D53" s="11" t="s">
        <v>38</v>
      </c>
      <c r="E53" s="11" t="s">
        <v>39</v>
      </c>
      <c r="F53" s="12">
        <v>565</v>
      </c>
      <c r="G53" s="12">
        <v>60</v>
      </c>
      <c r="H53" s="12">
        <v>28</v>
      </c>
      <c r="I53" s="6" t="s">
        <v>15</v>
      </c>
      <c r="J53" s="6" t="s">
        <v>18</v>
      </c>
      <c r="K53" s="6" t="s">
        <v>17</v>
      </c>
      <c r="L53" t="str">
        <f>VLOOKUP(E53,Lookup_Data!$C$7:$E$25,2,FALSE)</f>
        <v>England</v>
      </c>
      <c r="M53" t="str">
        <f>VLOOKUP(E53,Lookup_Data!$C$7:$E$25,3,FALSE)</f>
        <v>None</v>
      </c>
    </row>
    <row r="54" spans="2:13" x14ac:dyDescent="0.2">
      <c r="B54" s="6" t="s">
        <v>12</v>
      </c>
      <c r="C54" s="7">
        <v>37610</v>
      </c>
      <c r="D54" s="8" t="s">
        <v>35</v>
      </c>
      <c r="E54" s="8" t="s">
        <v>36</v>
      </c>
      <c r="F54" s="6">
        <v>565</v>
      </c>
      <c r="G54" s="6">
        <v>60</v>
      </c>
      <c r="H54" s="6">
        <v>27</v>
      </c>
      <c r="I54" s="6" t="s">
        <v>22</v>
      </c>
      <c r="J54" s="6" t="s">
        <v>16</v>
      </c>
      <c r="K54" s="6" t="s">
        <v>17</v>
      </c>
      <c r="L54" t="str">
        <f>VLOOKUP(E54,Lookup_Data!$C$7:$E$25,2,FALSE)</f>
        <v>England</v>
      </c>
      <c r="M54" t="str">
        <f>VLOOKUP(E54,Lookup_Data!$C$7:$E$25,3,FALSE)</f>
        <v>SWWU</v>
      </c>
    </row>
    <row r="55" spans="2:13" x14ac:dyDescent="0.2">
      <c r="B55" s="12" t="s">
        <v>187</v>
      </c>
      <c r="C55" s="7">
        <v>37670</v>
      </c>
      <c r="D55" s="8" t="s">
        <v>41</v>
      </c>
      <c r="E55" s="8" t="s">
        <v>14</v>
      </c>
      <c r="F55" s="6">
        <v>564</v>
      </c>
      <c r="G55" s="6">
        <v>60</v>
      </c>
      <c r="H55" s="6">
        <v>29</v>
      </c>
      <c r="I55" s="6" t="s">
        <v>22</v>
      </c>
      <c r="J55" s="6" t="s">
        <v>18</v>
      </c>
      <c r="K55" s="6" t="s">
        <v>17</v>
      </c>
      <c r="L55" t="str">
        <f>VLOOKUP(E55,Lookup_Data!$C$7:$E$25,2,FALSE)</f>
        <v>Scotland</v>
      </c>
      <c r="M55" t="str">
        <f>VLOOKUP(E55,Lookup_Data!$C$7:$E$25,3,FALSE)</f>
        <v>SUSF</v>
      </c>
    </row>
    <row r="56" spans="2:13" x14ac:dyDescent="0.2">
      <c r="B56" s="12" t="s">
        <v>187</v>
      </c>
      <c r="C56" s="7"/>
      <c r="D56" s="8" t="s">
        <v>52</v>
      </c>
      <c r="E56" s="8" t="s">
        <v>14</v>
      </c>
      <c r="F56" s="6">
        <v>564</v>
      </c>
      <c r="G56" s="6">
        <v>60</v>
      </c>
      <c r="H56" s="6">
        <v>24</v>
      </c>
      <c r="I56" s="6" t="s">
        <v>15</v>
      </c>
      <c r="J56" s="6" t="s">
        <v>16</v>
      </c>
      <c r="K56" s="6" t="s">
        <v>53</v>
      </c>
      <c r="L56" t="str">
        <f>VLOOKUP(E56,Lookup_Data!$C$7:$E$25,2,FALSE)</f>
        <v>Scotland</v>
      </c>
      <c r="M56" t="str">
        <f>VLOOKUP(E56,Lookup_Data!$C$7:$E$25,3,FALSE)</f>
        <v>SUSF</v>
      </c>
    </row>
    <row r="57" spans="2:13" x14ac:dyDescent="0.2">
      <c r="B57" s="12" t="s">
        <v>309</v>
      </c>
      <c r="C57" s="10">
        <v>37587</v>
      </c>
      <c r="D57" s="11" t="s">
        <v>64</v>
      </c>
      <c r="E57" s="11" t="s">
        <v>14</v>
      </c>
      <c r="F57" s="12">
        <v>563</v>
      </c>
      <c r="G57" s="12">
        <v>60</v>
      </c>
      <c r="H57" s="12">
        <v>26</v>
      </c>
      <c r="I57" s="6" t="s">
        <v>22</v>
      </c>
      <c r="J57" s="6" t="s">
        <v>16</v>
      </c>
      <c r="K57" s="6" t="s">
        <v>17</v>
      </c>
      <c r="L57" t="str">
        <f>VLOOKUP(E57,Lookup_Data!$C$7:$E$25,2,FALSE)</f>
        <v>Scotland</v>
      </c>
      <c r="M57" t="str">
        <f>VLOOKUP(E57,Lookup_Data!$C$7:$E$25,3,FALSE)</f>
        <v>SUSF</v>
      </c>
    </row>
    <row r="58" spans="2:13" x14ac:dyDescent="0.2">
      <c r="B58" s="12" t="s">
        <v>309</v>
      </c>
      <c r="C58" s="10">
        <v>37570</v>
      </c>
      <c r="D58" s="11" t="s">
        <v>42</v>
      </c>
      <c r="E58" s="11" t="s">
        <v>34</v>
      </c>
      <c r="F58" s="12">
        <v>562</v>
      </c>
      <c r="G58" s="12">
        <v>60</v>
      </c>
      <c r="H58" s="12">
        <v>30</v>
      </c>
      <c r="I58" s="6" t="s">
        <v>15</v>
      </c>
      <c r="J58" s="6" t="s">
        <v>18</v>
      </c>
      <c r="K58" s="6" t="s">
        <v>17</v>
      </c>
      <c r="L58" t="str">
        <f>VLOOKUP(E58,Lookup_Data!$C$7:$E$25,2,FALSE)</f>
        <v>England</v>
      </c>
      <c r="M58" t="str">
        <f>VLOOKUP(E58,Lookup_Data!$C$7:$E$25,3,FALSE)</f>
        <v>SEAL</v>
      </c>
    </row>
    <row r="59" spans="2:13" x14ac:dyDescent="0.2">
      <c r="B59" s="6" t="s">
        <v>12</v>
      </c>
      <c r="C59" s="7">
        <v>37604</v>
      </c>
      <c r="D59" s="8" t="s">
        <v>37</v>
      </c>
      <c r="E59" s="8" t="s">
        <v>14</v>
      </c>
      <c r="F59" s="6">
        <v>562</v>
      </c>
      <c r="G59" s="6">
        <v>60</v>
      </c>
      <c r="H59" s="6">
        <v>28</v>
      </c>
      <c r="I59" s="6" t="s">
        <v>15</v>
      </c>
      <c r="J59" s="6" t="s">
        <v>18</v>
      </c>
      <c r="K59" s="6" t="s">
        <v>17</v>
      </c>
      <c r="L59" t="str">
        <f>VLOOKUP(E59,Lookup_Data!$C$7:$E$25,2,FALSE)</f>
        <v>Scotland</v>
      </c>
      <c r="M59" t="str">
        <f>VLOOKUP(E59,Lookup_Data!$C$7:$E$25,3,FALSE)</f>
        <v>SUSF</v>
      </c>
    </row>
    <row r="60" spans="2:13" x14ac:dyDescent="0.2">
      <c r="B60" s="12" t="s">
        <v>309</v>
      </c>
      <c r="C60" s="10" t="s">
        <v>310</v>
      </c>
      <c r="D60" s="11" t="s">
        <v>31</v>
      </c>
      <c r="E60" s="11" t="s">
        <v>24</v>
      </c>
      <c r="F60" s="12">
        <v>562</v>
      </c>
      <c r="G60" s="12">
        <v>60</v>
      </c>
      <c r="H60" s="12">
        <v>28</v>
      </c>
      <c r="I60" s="6" t="s">
        <v>15</v>
      </c>
      <c r="J60" s="6" t="s">
        <v>18</v>
      </c>
      <c r="K60" s="6" t="s">
        <v>17</v>
      </c>
      <c r="L60" t="str">
        <f>VLOOKUP(E60,Lookup_Data!$C$7:$E$25,2,FALSE)</f>
        <v>England</v>
      </c>
      <c r="M60" t="str">
        <f>VLOOKUP(E60,Lookup_Data!$C$7:$E$25,3,FALSE)</f>
        <v>BUTTS</v>
      </c>
    </row>
    <row r="61" spans="2:13" x14ac:dyDescent="0.2">
      <c r="B61" s="12" t="s">
        <v>187</v>
      </c>
      <c r="C61" s="7"/>
      <c r="D61" s="8" t="s">
        <v>188</v>
      </c>
      <c r="E61" s="8" t="s">
        <v>39</v>
      </c>
      <c r="F61" s="6">
        <v>562</v>
      </c>
      <c r="G61" s="6"/>
      <c r="H61" s="6"/>
      <c r="I61" s="6" t="s">
        <v>15</v>
      </c>
      <c r="J61" s="6" t="s">
        <v>18</v>
      </c>
      <c r="K61" s="6" t="s">
        <v>17</v>
      </c>
      <c r="L61" t="str">
        <f>VLOOKUP(E61,Lookup_Data!$C$7:$E$25,2,FALSE)</f>
        <v>England</v>
      </c>
      <c r="M61" t="str">
        <f>VLOOKUP(E61,Lookup_Data!$C$7:$E$25,3,FALSE)</f>
        <v>None</v>
      </c>
    </row>
    <row r="62" spans="2:13" x14ac:dyDescent="0.2">
      <c r="B62" s="12" t="s">
        <v>187</v>
      </c>
      <c r="C62" s="7">
        <v>37674</v>
      </c>
      <c r="D62" s="8" t="s">
        <v>189</v>
      </c>
      <c r="E62" s="8" t="s">
        <v>44</v>
      </c>
      <c r="F62" s="6">
        <v>561</v>
      </c>
      <c r="G62" s="6">
        <v>60</v>
      </c>
      <c r="H62" s="6">
        <v>36</v>
      </c>
      <c r="I62" s="6" t="s">
        <v>15</v>
      </c>
      <c r="J62" s="6" t="s">
        <v>18</v>
      </c>
      <c r="K62" s="6" t="s">
        <v>17</v>
      </c>
      <c r="L62" t="str">
        <f>VLOOKUP(E62,Lookup_Data!$C$7:$E$25,2,FALSE)</f>
        <v>England</v>
      </c>
      <c r="M62" t="str">
        <f>VLOOKUP(E62,Lookup_Data!$C$7:$E$25,3,FALSE)</f>
        <v>NEUAL</v>
      </c>
    </row>
    <row r="63" spans="2:13" x14ac:dyDescent="0.2">
      <c r="B63" s="12" t="s">
        <v>187</v>
      </c>
      <c r="C63" s="7">
        <v>37309</v>
      </c>
      <c r="D63" s="8" t="s">
        <v>33</v>
      </c>
      <c r="E63" s="8" t="s">
        <v>34</v>
      </c>
      <c r="F63" s="6">
        <v>561</v>
      </c>
      <c r="G63" s="6">
        <v>60</v>
      </c>
      <c r="H63" s="6">
        <v>31</v>
      </c>
      <c r="I63" s="6" t="s">
        <v>15</v>
      </c>
      <c r="J63" s="6" t="s">
        <v>18</v>
      </c>
      <c r="K63" s="6" t="s">
        <v>17</v>
      </c>
      <c r="L63" t="str">
        <f>VLOOKUP(E63,Lookup_Data!$C$7:$E$25,2,FALSE)</f>
        <v>England</v>
      </c>
      <c r="M63" t="str">
        <f>VLOOKUP(E63,Lookup_Data!$C$7:$E$25,3,FALSE)</f>
        <v>SEAL</v>
      </c>
    </row>
    <row r="64" spans="2:13" x14ac:dyDescent="0.2">
      <c r="B64" s="6" t="s">
        <v>398</v>
      </c>
      <c r="C64" s="7">
        <v>37534</v>
      </c>
      <c r="D64" s="8" t="s">
        <v>45</v>
      </c>
      <c r="E64" s="8" t="s">
        <v>46</v>
      </c>
      <c r="F64" s="6">
        <v>561</v>
      </c>
      <c r="G64" s="6">
        <v>60</v>
      </c>
      <c r="H64" s="6">
        <v>27</v>
      </c>
      <c r="I64" s="6" t="s">
        <v>22</v>
      </c>
      <c r="J64" s="6" t="s">
        <v>18</v>
      </c>
      <c r="K64" s="6" t="s">
        <v>17</v>
      </c>
      <c r="L64" t="str">
        <f>VLOOKUP(E64,Lookup_Data!$C$7:$E$25,2,FALSE)</f>
        <v>England</v>
      </c>
      <c r="M64" t="str">
        <f>VLOOKUP(E64,Lookup_Data!$C$7:$E$25,3,FALSE)</f>
        <v>NEUAL</v>
      </c>
    </row>
    <row r="65" spans="2:13" x14ac:dyDescent="0.2">
      <c r="B65" s="12" t="s">
        <v>187</v>
      </c>
      <c r="C65" s="7">
        <v>37674</v>
      </c>
      <c r="D65" s="8" t="s">
        <v>35</v>
      </c>
      <c r="E65" s="8" t="s">
        <v>36</v>
      </c>
      <c r="F65" s="6">
        <v>561</v>
      </c>
      <c r="G65" s="6">
        <v>60</v>
      </c>
      <c r="H65" s="6">
        <v>23</v>
      </c>
      <c r="I65" s="6" t="s">
        <v>22</v>
      </c>
      <c r="J65" s="6" t="s">
        <v>16</v>
      </c>
      <c r="K65" s="6" t="s">
        <v>17</v>
      </c>
      <c r="L65" t="str">
        <f>VLOOKUP(E65,Lookup_Data!$C$7:$E$25,2,FALSE)</f>
        <v>England</v>
      </c>
      <c r="M65" t="str">
        <f>VLOOKUP(E65,Lookup_Data!$C$7:$E$25,3,FALSE)</f>
        <v>SWWU</v>
      </c>
    </row>
    <row r="66" spans="2:13" x14ac:dyDescent="0.2">
      <c r="B66" s="12" t="s">
        <v>187</v>
      </c>
      <c r="C66" s="7">
        <v>37667</v>
      </c>
      <c r="D66" s="8" t="s">
        <v>45</v>
      </c>
      <c r="E66" s="8" t="s">
        <v>46</v>
      </c>
      <c r="F66" s="6">
        <v>560</v>
      </c>
      <c r="G66" s="6">
        <v>60</v>
      </c>
      <c r="H66" s="6">
        <v>30</v>
      </c>
      <c r="I66" s="6" t="s">
        <v>22</v>
      </c>
      <c r="J66" s="6" t="s">
        <v>18</v>
      </c>
      <c r="K66" s="6" t="s">
        <v>17</v>
      </c>
      <c r="L66" t="str">
        <f>VLOOKUP(E66,Lookup_Data!$C$7:$E$25,2,FALSE)</f>
        <v>England</v>
      </c>
      <c r="M66" t="str">
        <f>VLOOKUP(E66,Lookup_Data!$C$7:$E$25,3,FALSE)</f>
        <v>NEUAL</v>
      </c>
    </row>
    <row r="67" spans="2:13" x14ac:dyDescent="0.2">
      <c r="B67" s="6" t="s">
        <v>12</v>
      </c>
      <c r="C67" s="7"/>
      <c r="D67" s="8" t="s">
        <v>38</v>
      </c>
      <c r="E67" s="8" t="s">
        <v>39</v>
      </c>
      <c r="F67" s="6">
        <v>560</v>
      </c>
      <c r="G67" s="6">
        <v>60</v>
      </c>
      <c r="H67" s="6">
        <v>25</v>
      </c>
      <c r="I67" s="6" t="s">
        <v>15</v>
      </c>
      <c r="J67" s="6" t="s">
        <v>18</v>
      </c>
      <c r="K67" s="6" t="s">
        <v>17</v>
      </c>
      <c r="L67" t="str">
        <f>VLOOKUP(E67,Lookup_Data!$C$7:$E$25,2,FALSE)</f>
        <v>England</v>
      </c>
      <c r="M67" t="str">
        <f>VLOOKUP(E67,Lookup_Data!$C$7:$E$25,3,FALSE)</f>
        <v>None</v>
      </c>
    </row>
    <row r="68" spans="2:13" x14ac:dyDescent="0.2">
      <c r="B68" s="6" t="s">
        <v>398</v>
      </c>
      <c r="C68" s="7">
        <v>37554</v>
      </c>
      <c r="D68" s="8" t="s">
        <v>35</v>
      </c>
      <c r="E68" s="8" t="s">
        <v>36</v>
      </c>
      <c r="F68" s="6">
        <v>560</v>
      </c>
      <c r="G68" s="6">
        <v>60</v>
      </c>
      <c r="H68" s="6">
        <v>22</v>
      </c>
      <c r="I68" s="6" t="s">
        <v>22</v>
      </c>
      <c r="J68" s="6" t="s">
        <v>16</v>
      </c>
      <c r="K68" s="6" t="s">
        <v>17</v>
      </c>
      <c r="L68" t="str">
        <f>VLOOKUP(E68,Lookup_Data!$C$7:$E$25,2,FALSE)</f>
        <v>England</v>
      </c>
      <c r="M68" t="str">
        <f>VLOOKUP(E68,Lookup_Data!$C$7:$E$25,3,FALSE)</f>
        <v>SWWU</v>
      </c>
    </row>
    <row r="69" spans="2:13" x14ac:dyDescent="0.2">
      <c r="B69" s="12" t="s">
        <v>309</v>
      </c>
      <c r="C69" s="10" t="s">
        <v>314</v>
      </c>
      <c r="D69" s="11" t="s">
        <v>192</v>
      </c>
      <c r="E69" s="11" t="s">
        <v>445</v>
      </c>
      <c r="F69" s="12">
        <v>560</v>
      </c>
      <c r="G69" s="12">
        <v>60</v>
      </c>
      <c r="I69" s="6" t="s">
        <v>22</v>
      </c>
      <c r="J69" s="6" t="s">
        <v>18</v>
      </c>
      <c r="K69" s="6" t="s">
        <v>17</v>
      </c>
      <c r="L69" t="str">
        <f>VLOOKUP(E69,Lookup_Data!$C$7:$E$25,2,FALSE)</f>
        <v>England</v>
      </c>
      <c r="M69" t="str">
        <f>VLOOKUP(E69,Lookup_Data!$C$7:$E$25,3,FALSE)</f>
        <v>SEAL</v>
      </c>
    </row>
    <row r="70" spans="2:13" x14ac:dyDescent="0.2">
      <c r="B70" s="6" t="s">
        <v>398</v>
      </c>
      <c r="C70" s="7">
        <v>37556</v>
      </c>
      <c r="D70" s="8" t="s">
        <v>64</v>
      </c>
      <c r="E70" s="8" t="s">
        <v>14</v>
      </c>
      <c r="F70" s="6">
        <v>559</v>
      </c>
      <c r="G70" s="6">
        <v>60</v>
      </c>
      <c r="H70" s="6">
        <v>30</v>
      </c>
      <c r="I70" s="6" t="s">
        <v>22</v>
      </c>
      <c r="J70" s="6" t="s">
        <v>16</v>
      </c>
      <c r="K70" s="6" t="s">
        <v>17</v>
      </c>
      <c r="L70" t="str">
        <f>VLOOKUP(E70,Lookup_Data!$C$7:$E$25,2,FALSE)</f>
        <v>Scotland</v>
      </c>
      <c r="M70" t="str">
        <f>VLOOKUP(E70,Lookup_Data!$C$7:$E$25,3,FALSE)</f>
        <v>SUSF</v>
      </c>
    </row>
    <row r="71" spans="2:13" x14ac:dyDescent="0.2">
      <c r="B71" s="6" t="s">
        <v>398</v>
      </c>
      <c r="C71" s="7">
        <v>37556</v>
      </c>
      <c r="D71" s="8" t="s">
        <v>41</v>
      </c>
      <c r="E71" s="8" t="s">
        <v>14</v>
      </c>
      <c r="F71" s="6">
        <v>559</v>
      </c>
      <c r="G71" s="6">
        <v>60</v>
      </c>
      <c r="H71" s="6">
        <v>26</v>
      </c>
      <c r="I71" s="6" t="s">
        <v>22</v>
      </c>
      <c r="J71" s="6" t="s">
        <v>18</v>
      </c>
      <c r="K71" s="6" t="s">
        <v>17</v>
      </c>
      <c r="L71" t="str">
        <f>VLOOKUP(E71,Lookup_Data!$C$7:$E$25,2,FALSE)</f>
        <v>Scotland</v>
      </c>
      <c r="M71" t="str">
        <f>VLOOKUP(E71,Lookup_Data!$C$7:$E$25,3,FALSE)</f>
        <v>SUSF</v>
      </c>
    </row>
    <row r="72" spans="2:13" x14ac:dyDescent="0.2">
      <c r="B72" s="6" t="s">
        <v>398</v>
      </c>
      <c r="C72" s="7">
        <v>37560</v>
      </c>
      <c r="D72" s="8" t="s">
        <v>399</v>
      </c>
      <c r="E72" s="8" t="s">
        <v>48</v>
      </c>
      <c r="F72" s="6">
        <v>559</v>
      </c>
      <c r="G72" s="6">
        <v>60</v>
      </c>
      <c r="H72" s="6">
        <v>26</v>
      </c>
      <c r="I72" s="6" t="s">
        <v>15</v>
      </c>
      <c r="J72" s="6" t="s">
        <v>18</v>
      </c>
      <c r="K72" s="6" t="s">
        <v>17</v>
      </c>
      <c r="L72" t="str">
        <f>VLOOKUP(E72,Lookup_Data!$C$7:$E$25,2,FALSE)</f>
        <v>Scotland</v>
      </c>
      <c r="M72" t="str">
        <f>VLOOKUP(E72,Lookup_Data!$C$7:$E$25,3,FALSE)</f>
        <v>SUSF</v>
      </c>
    </row>
    <row r="73" spans="2:13" x14ac:dyDescent="0.2">
      <c r="B73" s="12" t="s">
        <v>187</v>
      </c>
      <c r="C73" s="7"/>
      <c r="D73" s="8" t="s">
        <v>190</v>
      </c>
      <c r="E73" s="8" t="s">
        <v>191</v>
      </c>
      <c r="F73" s="6">
        <v>559</v>
      </c>
      <c r="G73" s="6">
        <v>60</v>
      </c>
      <c r="H73" s="6">
        <v>20</v>
      </c>
      <c r="I73" s="6" t="s">
        <v>15</v>
      </c>
      <c r="J73" s="6" t="s">
        <v>16</v>
      </c>
      <c r="K73" s="6" t="s">
        <v>17</v>
      </c>
      <c r="L73" t="str">
        <f>VLOOKUP(E73,Lookup_Data!$C$7:$E$25,2,FALSE)</f>
        <v>England</v>
      </c>
      <c r="M73" t="str">
        <f>VLOOKUP(E73,Lookup_Data!$C$7:$E$25,3,FALSE)</f>
        <v>SWWU</v>
      </c>
    </row>
    <row r="74" spans="2:13" x14ac:dyDescent="0.2">
      <c r="B74" s="12" t="s">
        <v>187</v>
      </c>
      <c r="C74" s="7"/>
      <c r="D74" s="8" t="s">
        <v>59</v>
      </c>
      <c r="E74" s="8" t="s">
        <v>39</v>
      </c>
      <c r="F74" s="6">
        <v>559</v>
      </c>
      <c r="G74" s="6"/>
      <c r="H74" s="6"/>
      <c r="I74" s="6" t="s">
        <v>15</v>
      </c>
      <c r="J74" s="6" t="s">
        <v>18</v>
      </c>
      <c r="K74" s="6" t="s">
        <v>17</v>
      </c>
      <c r="L74" t="str">
        <f>VLOOKUP(E74,Lookup_Data!$C$7:$E$25,2,FALSE)</f>
        <v>England</v>
      </c>
      <c r="M74" t="str">
        <f>VLOOKUP(E74,Lookup_Data!$C$7:$E$25,3,FALSE)</f>
        <v>None</v>
      </c>
    </row>
    <row r="75" spans="2:13" x14ac:dyDescent="0.2">
      <c r="B75" s="12" t="s">
        <v>309</v>
      </c>
      <c r="C75" s="10">
        <v>37582</v>
      </c>
      <c r="D75" s="11" t="s">
        <v>28</v>
      </c>
      <c r="E75" s="11" t="s">
        <v>14</v>
      </c>
      <c r="F75" s="12">
        <v>558</v>
      </c>
      <c r="G75" s="12">
        <v>60</v>
      </c>
      <c r="H75" s="12">
        <v>26</v>
      </c>
      <c r="I75" s="6" t="s">
        <v>15</v>
      </c>
      <c r="J75" s="6" t="s">
        <v>18</v>
      </c>
      <c r="K75" s="6" t="s">
        <v>17</v>
      </c>
      <c r="L75" t="str">
        <f>VLOOKUP(E75,Lookup_Data!$C$7:$E$25,2,FALSE)</f>
        <v>Scotland</v>
      </c>
      <c r="M75" t="str">
        <f>VLOOKUP(E75,Lookup_Data!$C$7:$E$25,3,FALSE)</f>
        <v>SUSF</v>
      </c>
    </row>
    <row r="76" spans="2:13" x14ac:dyDescent="0.2">
      <c r="B76" s="6" t="s">
        <v>398</v>
      </c>
      <c r="C76" s="7">
        <v>37553</v>
      </c>
      <c r="D76" s="8" t="s">
        <v>37</v>
      </c>
      <c r="E76" s="8" t="s">
        <v>14</v>
      </c>
      <c r="F76" s="6">
        <v>558</v>
      </c>
      <c r="G76" s="6">
        <v>60</v>
      </c>
      <c r="H76" s="6">
        <v>26</v>
      </c>
      <c r="I76" s="6" t="s">
        <v>15</v>
      </c>
      <c r="J76" s="6" t="s">
        <v>18</v>
      </c>
      <c r="K76" s="6" t="s">
        <v>17</v>
      </c>
      <c r="L76" t="str">
        <f>VLOOKUP(E76,Lookup_Data!$C$7:$E$25,2,FALSE)</f>
        <v>Scotland</v>
      </c>
      <c r="M76" t="str">
        <f>VLOOKUP(E76,Lookup_Data!$C$7:$E$25,3,FALSE)</f>
        <v>SUSF</v>
      </c>
    </row>
    <row r="77" spans="2:13" x14ac:dyDescent="0.2">
      <c r="B77" s="12" t="s">
        <v>187</v>
      </c>
      <c r="C77" s="7"/>
      <c r="D77" s="11" t="s">
        <v>192</v>
      </c>
      <c r="E77" s="11" t="s">
        <v>445</v>
      </c>
      <c r="F77" s="12">
        <v>557</v>
      </c>
      <c r="G77" s="6">
        <v>60</v>
      </c>
      <c r="H77" s="12">
        <v>26</v>
      </c>
      <c r="I77" s="6" t="s">
        <v>22</v>
      </c>
      <c r="J77" s="6" t="s">
        <v>18</v>
      </c>
      <c r="K77" s="6" t="s">
        <v>17</v>
      </c>
      <c r="L77" t="str">
        <f>VLOOKUP(E77,Lookup_Data!$C$7:$E$25,2,FALSE)</f>
        <v>England</v>
      </c>
      <c r="M77" t="str">
        <f>VLOOKUP(E77,Lookup_Data!$C$7:$E$25,3,FALSE)</f>
        <v>SEAL</v>
      </c>
    </row>
    <row r="78" spans="2:13" x14ac:dyDescent="0.2">
      <c r="B78" s="6" t="s">
        <v>12</v>
      </c>
      <c r="C78" s="7">
        <v>37641</v>
      </c>
      <c r="D78" s="8" t="s">
        <v>40</v>
      </c>
      <c r="E78" s="8" t="s">
        <v>14</v>
      </c>
      <c r="F78" s="6">
        <v>556</v>
      </c>
      <c r="G78" s="6">
        <v>60</v>
      </c>
      <c r="H78" s="6">
        <v>28</v>
      </c>
      <c r="I78" s="6" t="s">
        <v>15</v>
      </c>
      <c r="J78" s="6" t="s">
        <v>18</v>
      </c>
      <c r="K78" s="6" t="s">
        <v>17</v>
      </c>
      <c r="L78" t="str">
        <f>VLOOKUP(E78,Lookup_Data!$C$7:$E$25,2,FALSE)</f>
        <v>Scotland</v>
      </c>
      <c r="M78" t="str">
        <f>VLOOKUP(E78,Lookup_Data!$C$7:$E$25,3,FALSE)</f>
        <v>SUSF</v>
      </c>
    </row>
    <row r="79" spans="2:13" x14ac:dyDescent="0.2">
      <c r="B79" s="12" t="s">
        <v>309</v>
      </c>
      <c r="C79" s="10">
        <v>37583</v>
      </c>
      <c r="D79" s="11" t="s">
        <v>40</v>
      </c>
      <c r="E79" s="11" t="s">
        <v>14</v>
      </c>
      <c r="F79" s="12">
        <v>556</v>
      </c>
      <c r="G79" s="12">
        <v>60</v>
      </c>
      <c r="H79" s="12">
        <v>27</v>
      </c>
      <c r="I79" s="6" t="s">
        <v>15</v>
      </c>
      <c r="J79" s="6" t="s">
        <v>18</v>
      </c>
      <c r="K79" s="6" t="s">
        <v>17</v>
      </c>
      <c r="L79" t="str">
        <f>VLOOKUP(E79,Lookup_Data!$C$7:$E$25,2,FALSE)</f>
        <v>Scotland</v>
      </c>
      <c r="M79" t="str">
        <f>VLOOKUP(E79,Lookup_Data!$C$7:$E$25,3,FALSE)</f>
        <v>SUSF</v>
      </c>
    </row>
    <row r="80" spans="2:13" x14ac:dyDescent="0.2">
      <c r="B80" s="12" t="s">
        <v>187</v>
      </c>
      <c r="C80" s="7">
        <v>37671</v>
      </c>
      <c r="D80" s="8" t="s">
        <v>193</v>
      </c>
      <c r="E80" s="8" t="s">
        <v>44</v>
      </c>
      <c r="F80" s="6">
        <v>556</v>
      </c>
      <c r="G80" s="6">
        <v>60</v>
      </c>
      <c r="H80" s="6">
        <v>24</v>
      </c>
      <c r="I80" s="6" t="s">
        <v>15</v>
      </c>
      <c r="J80" s="6" t="s">
        <v>18</v>
      </c>
      <c r="K80" s="6" t="s">
        <v>17</v>
      </c>
      <c r="L80" t="str">
        <f>VLOOKUP(E80,Lookup_Data!$C$7:$E$25,2,FALSE)</f>
        <v>England</v>
      </c>
      <c r="M80" t="str">
        <f>VLOOKUP(E80,Lookup_Data!$C$7:$E$25,3,FALSE)</f>
        <v>NEUAL</v>
      </c>
    </row>
    <row r="81" spans="2:13" x14ac:dyDescent="0.2">
      <c r="B81" s="6" t="s">
        <v>398</v>
      </c>
      <c r="C81" s="7">
        <v>37556</v>
      </c>
      <c r="D81" s="8" t="s">
        <v>25</v>
      </c>
      <c r="E81" s="8" t="s">
        <v>26</v>
      </c>
      <c r="F81" s="6">
        <v>556</v>
      </c>
      <c r="G81" s="6">
        <v>60</v>
      </c>
      <c r="H81" s="6">
        <v>24</v>
      </c>
      <c r="I81" s="6" t="s">
        <v>15</v>
      </c>
      <c r="J81" s="6" t="s">
        <v>18</v>
      </c>
      <c r="K81" s="6" t="s">
        <v>17</v>
      </c>
      <c r="L81" t="str">
        <f>VLOOKUP(E81,Lookup_Data!$C$7:$E$25,2,FALSE)</f>
        <v>England</v>
      </c>
      <c r="M81" t="str">
        <f>VLOOKUP(E81,Lookup_Data!$C$7:$E$25,3,FALSE)</f>
        <v>BUTTS</v>
      </c>
    </row>
    <row r="82" spans="2:13" x14ac:dyDescent="0.2">
      <c r="B82" s="6" t="s">
        <v>398</v>
      </c>
      <c r="C82" s="7">
        <v>37547</v>
      </c>
      <c r="D82" s="8" t="s">
        <v>313</v>
      </c>
      <c r="E82" s="8" t="s">
        <v>191</v>
      </c>
      <c r="F82" s="6">
        <v>556</v>
      </c>
      <c r="G82" s="6">
        <v>60</v>
      </c>
      <c r="H82" s="6">
        <v>23</v>
      </c>
      <c r="I82" s="6" t="s">
        <v>15</v>
      </c>
      <c r="J82" s="6" t="s">
        <v>18</v>
      </c>
      <c r="K82" s="6" t="s">
        <v>17</v>
      </c>
      <c r="L82" t="str">
        <f>VLOOKUP(E82,Lookup_Data!$C$7:$E$25,2,FALSE)</f>
        <v>England</v>
      </c>
      <c r="M82" t="str">
        <f>VLOOKUP(E82,Lookup_Data!$C$7:$E$25,3,FALSE)</f>
        <v>SWWU</v>
      </c>
    </row>
    <row r="83" spans="2:13" x14ac:dyDescent="0.2">
      <c r="B83" s="12" t="s">
        <v>187</v>
      </c>
      <c r="C83" s="7">
        <v>37657</v>
      </c>
      <c r="D83" s="8" t="s">
        <v>43</v>
      </c>
      <c r="E83" s="8" t="s">
        <v>44</v>
      </c>
      <c r="F83" s="6">
        <v>556</v>
      </c>
      <c r="G83" s="6">
        <v>60</v>
      </c>
      <c r="H83" s="6">
        <v>19</v>
      </c>
      <c r="I83" s="6" t="s">
        <v>15</v>
      </c>
      <c r="J83" s="6" t="s">
        <v>16</v>
      </c>
      <c r="K83" s="6" t="s">
        <v>17</v>
      </c>
      <c r="L83" t="str">
        <f>VLOOKUP(E83,Lookup_Data!$C$7:$E$25,2,FALSE)</f>
        <v>England</v>
      </c>
      <c r="M83" t="str">
        <f>VLOOKUP(E83,Lookup_Data!$C$7:$E$25,3,FALSE)</f>
        <v>NEUAL</v>
      </c>
    </row>
    <row r="84" spans="2:13" x14ac:dyDescent="0.2">
      <c r="B84" s="6" t="s">
        <v>12</v>
      </c>
      <c r="C84" s="7">
        <v>37640</v>
      </c>
      <c r="D84" s="8" t="s">
        <v>41</v>
      </c>
      <c r="E84" s="8" t="s">
        <v>14</v>
      </c>
      <c r="F84" s="6">
        <v>555</v>
      </c>
      <c r="G84" s="6">
        <v>60</v>
      </c>
      <c r="H84" s="6">
        <v>28</v>
      </c>
      <c r="I84" s="6" t="s">
        <v>22</v>
      </c>
      <c r="J84" s="6" t="s">
        <v>18</v>
      </c>
      <c r="K84" s="6" t="s">
        <v>17</v>
      </c>
      <c r="L84" t="str">
        <f>VLOOKUP(E84,Lookup_Data!$C$7:$E$25,2,FALSE)</f>
        <v>Scotland</v>
      </c>
      <c r="M84" t="str">
        <f>VLOOKUP(E84,Lookup_Data!$C$7:$E$25,3,FALSE)</f>
        <v>SUSF</v>
      </c>
    </row>
    <row r="85" spans="2:13" x14ac:dyDescent="0.2">
      <c r="B85" s="12" t="s">
        <v>309</v>
      </c>
      <c r="C85" s="10">
        <v>37563</v>
      </c>
      <c r="D85" s="11" t="s">
        <v>203</v>
      </c>
      <c r="E85" s="11" t="s">
        <v>34</v>
      </c>
      <c r="F85" s="12">
        <v>555</v>
      </c>
      <c r="G85" s="12">
        <v>60</v>
      </c>
      <c r="H85" s="12">
        <v>27</v>
      </c>
      <c r="I85" s="6" t="s">
        <v>15</v>
      </c>
      <c r="J85" s="6" t="s">
        <v>18</v>
      </c>
      <c r="K85" s="6" t="s">
        <v>17</v>
      </c>
      <c r="L85" t="str">
        <f>VLOOKUP(E85,Lookup_Data!$C$7:$E$25,2,FALSE)</f>
        <v>England</v>
      </c>
      <c r="M85" t="str">
        <f>VLOOKUP(E85,Lookup_Data!$C$7:$E$25,3,FALSE)</f>
        <v>SEAL</v>
      </c>
    </row>
    <row r="86" spans="2:13" x14ac:dyDescent="0.2">
      <c r="B86" s="6" t="s">
        <v>12</v>
      </c>
      <c r="C86" s="7">
        <v>37646</v>
      </c>
      <c r="D86" s="8" t="s">
        <v>42</v>
      </c>
      <c r="E86" s="8" t="s">
        <v>34</v>
      </c>
      <c r="F86" s="6">
        <v>555</v>
      </c>
      <c r="G86" s="6">
        <v>60</v>
      </c>
      <c r="H86" s="6">
        <v>25</v>
      </c>
      <c r="I86" s="6" t="s">
        <v>15</v>
      </c>
      <c r="J86" s="6" t="s">
        <v>18</v>
      </c>
      <c r="K86" s="6" t="s">
        <v>17</v>
      </c>
      <c r="L86" t="str">
        <f>VLOOKUP(E86,Lookup_Data!$C$7:$E$25,2,FALSE)</f>
        <v>England</v>
      </c>
      <c r="M86" t="str">
        <f>VLOOKUP(E86,Lookup_Data!$C$7:$E$25,3,FALSE)</f>
        <v>SEAL</v>
      </c>
    </row>
    <row r="87" spans="2:13" x14ac:dyDescent="0.2">
      <c r="B87" s="6" t="s">
        <v>12</v>
      </c>
      <c r="C87" s="7">
        <v>37632</v>
      </c>
      <c r="D87" s="8" t="s">
        <v>43</v>
      </c>
      <c r="E87" s="8" t="s">
        <v>44</v>
      </c>
      <c r="F87" s="6">
        <v>555</v>
      </c>
      <c r="G87" s="6">
        <v>60</v>
      </c>
      <c r="H87" s="6">
        <v>17</v>
      </c>
      <c r="I87" s="6" t="s">
        <v>15</v>
      </c>
      <c r="J87" s="6" t="s">
        <v>16</v>
      </c>
      <c r="K87" s="6" t="s">
        <v>17</v>
      </c>
      <c r="L87" t="str">
        <f>VLOOKUP(E87,Lookup_Data!$C$7:$E$25,2,FALSE)</f>
        <v>England</v>
      </c>
      <c r="M87" t="str">
        <f>VLOOKUP(E87,Lookup_Data!$C$7:$E$25,3,FALSE)</f>
        <v>NEUAL</v>
      </c>
    </row>
    <row r="88" spans="2:13" x14ac:dyDescent="0.2">
      <c r="B88" s="6" t="s">
        <v>12</v>
      </c>
      <c r="C88" s="7">
        <v>37622</v>
      </c>
      <c r="D88" s="8" t="s">
        <v>45</v>
      </c>
      <c r="E88" s="8" t="s">
        <v>46</v>
      </c>
      <c r="F88" s="6">
        <v>555</v>
      </c>
      <c r="G88" s="6">
        <v>60</v>
      </c>
      <c r="H88" s="6">
        <v>15</v>
      </c>
      <c r="I88" s="6" t="s">
        <v>22</v>
      </c>
      <c r="J88" s="6" t="s">
        <v>18</v>
      </c>
      <c r="K88" s="6" t="s">
        <v>17</v>
      </c>
      <c r="L88" t="str">
        <f>VLOOKUP(E88,Lookup_Data!$C$7:$E$25,2,FALSE)</f>
        <v>England</v>
      </c>
      <c r="M88" t="str">
        <f>VLOOKUP(E88,Lookup_Data!$C$7:$E$25,3,FALSE)</f>
        <v>NEUAL</v>
      </c>
    </row>
    <row r="89" spans="2:13" x14ac:dyDescent="0.2">
      <c r="B89" s="12" t="s">
        <v>187</v>
      </c>
      <c r="C89" s="7">
        <v>37674</v>
      </c>
      <c r="D89" s="8" t="s">
        <v>194</v>
      </c>
      <c r="E89" s="8" t="s">
        <v>14</v>
      </c>
      <c r="F89" s="6">
        <v>554</v>
      </c>
      <c r="G89" s="6">
        <v>60</v>
      </c>
      <c r="H89" s="6">
        <v>23</v>
      </c>
      <c r="I89" s="6" t="s">
        <v>15</v>
      </c>
      <c r="J89" s="6" t="s">
        <v>18</v>
      </c>
      <c r="K89" s="6" t="s">
        <v>17</v>
      </c>
      <c r="L89" t="str">
        <f>VLOOKUP(E89,Lookup_Data!$C$7:$E$25,2,FALSE)</f>
        <v>Scotland</v>
      </c>
      <c r="M89" t="str">
        <f>VLOOKUP(E89,Lookup_Data!$C$7:$E$25,3,FALSE)</f>
        <v>SUSF</v>
      </c>
    </row>
    <row r="90" spans="2:13" x14ac:dyDescent="0.2">
      <c r="B90" s="12" t="s">
        <v>187</v>
      </c>
      <c r="C90" s="7">
        <v>37671</v>
      </c>
      <c r="D90" s="8" t="s">
        <v>43</v>
      </c>
      <c r="E90" s="8" t="s">
        <v>44</v>
      </c>
      <c r="F90" s="6">
        <v>553</v>
      </c>
      <c r="G90" s="6">
        <v>60</v>
      </c>
      <c r="H90" s="6">
        <v>30</v>
      </c>
      <c r="I90" s="6" t="s">
        <v>15</v>
      </c>
      <c r="J90" s="6" t="s">
        <v>18</v>
      </c>
      <c r="K90" s="6" t="s">
        <v>17</v>
      </c>
      <c r="L90" t="str">
        <f>VLOOKUP(E90,Lookup_Data!$C$7:$E$25,2,FALSE)</f>
        <v>England</v>
      </c>
      <c r="M90" t="str">
        <f>VLOOKUP(E90,Lookup_Data!$C$7:$E$25,3,FALSE)</f>
        <v>NEUAL</v>
      </c>
    </row>
    <row r="91" spans="2:13" x14ac:dyDescent="0.2">
      <c r="B91" s="12" t="s">
        <v>309</v>
      </c>
      <c r="C91" s="10">
        <v>37586</v>
      </c>
      <c r="D91" s="11" t="s">
        <v>200</v>
      </c>
      <c r="E91" s="11" t="s">
        <v>44</v>
      </c>
      <c r="F91" s="12">
        <v>553</v>
      </c>
      <c r="G91" s="12">
        <v>60</v>
      </c>
      <c r="H91" s="12">
        <v>27</v>
      </c>
      <c r="I91" s="6" t="s">
        <v>15</v>
      </c>
      <c r="J91" s="6" t="s">
        <v>18</v>
      </c>
      <c r="K91" s="6" t="s">
        <v>17</v>
      </c>
      <c r="L91" t="str">
        <f>VLOOKUP(E91,Lookup_Data!$C$7:$E$25,2,FALSE)</f>
        <v>England</v>
      </c>
      <c r="M91" t="str">
        <f>VLOOKUP(E91,Lookup_Data!$C$7:$E$25,3,FALSE)</f>
        <v>NEUAL</v>
      </c>
    </row>
    <row r="92" spans="2:13" x14ac:dyDescent="0.2">
      <c r="B92" s="6" t="s">
        <v>398</v>
      </c>
      <c r="C92" s="7">
        <v>37549</v>
      </c>
      <c r="D92" s="8" t="s">
        <v>192</v>
      </c>
      <c r="E92" s="8" t="s">
        <v>445</v>
      </c>
      <c r="F92" s="6">
        <v>553</v>
      </c>
      <c r="G92" s="6">
        <v>60</v>
      </c>
      <c r="H92" s="6">
        <v>25</v>
      </c>
      <c r="I92" s="6" t="s">
        <v>22</v>
      </c>
      <c r="J92" s="6" t="s">
        <v>18</v>
      </c>
      <c r="K92" s="6" t="s">
        <v>17</v>
      </c>
      <c r="L92" t="str">
        <f>VLOOKUP(E92,Lookup_Data!$C$7:$E$25,2,FALSE)</f>
        <v>England</v>
      </c>
      <c r="M92" t="str">
        <f>VLOOKUP(E92,Lookup_Data!$C$7:$E$25,3,FALSE)</f>
        <v>SEAL</v>
      </c>
    </row>
    <row r="93" spans="2:13" x14ac:dyDescent="0.2">
      <c r="B93" s="12" t="s">
        <v>187</v>
      </c>
      <c r="C93" s="7">
        <v>37289</v>
      </c>
      <c r="D93" s="8" t="s">
        <v>68</v>
      </c>
      <c r="E93" s="8" t="s">
        <v>34</v>
      </c>
      <c r="F93" s="6">
        <v>553</v>
      </c>
      <c r="G93" s="6">
        <v>60</v>
      </c>
      <c r="H93" s="6">
        <v>24</v>
      </c>
      <c r="I93" s="6" t="s">
        <v>22</v>
      </c>
      <c r="J93" s="6" t="s">
        <v>18</v>
      </c>
      <c r="K93" s="6" t="s">
        <v>17</v>
      </c>
      <c r="L93" t="str">
        <f>VLOOKUP(E93,Lookup_Data!$C$7:$E$25,2,FALSE)</f>
        <v>England</v>
      </c>
      <c r="M93" t="str">
        <f>VLOOKUP(E93,Lookup_Data!$C$7:$E$25,3,FALSE)</f>
        <v>SEAL</v>
      </c>
    </row>
    <row r="94" spans="2:13" x14ac:dyDescent="0.2">
      <c r="B94" s="6" t="s">
        <v>398</v>
      </c>
      <c r="C94" s="7">
        <v>37555</v>
      </c>
      <c r="D94" s="8" t="s">
        <v>193</v>
      </c>
      <c r="E94" s="8" t="s">
        <v>44</v>
      </c>
      <c r="F94" s="6">
        <v>553</v>
      </c>
      <c r="G94" s="6">
        <v>60</v>
      </c>
      <c r="H94" s="6">
        <v>24</v>
      </c>
      <c r="I94" s="6" t="s">
        <v>15</v>
      </c>
      <c r="J94" s="6" t="s">
        <v>18</v>
      </c>
      <c r="K94" s="6" t="s">
        <v>17</v>
      </c>
      <c r="L94" t="str">
        <f>VLOOKUP(E94,Lookup_Data!$C$7:$E$25,2,FALSE)</f>
        <v>England</v>
      </c>
      <c r="M94" t="str">
        <f>VLOOKUP(E94,Lookup_Data!$C$7:$E$25,3,FALSE)</f>
        <v>NEUAL</v>
      </c>
    </row>
    <row r="95" spans="2:13" x14ac:dyDescent="0.2">
      <c r="B95" s="12" t="s">
        <v>187</v>
      </c>
      <c r="C95" s="7">
        <v>37667</v>
      </c>
      <c r="D95" s="8" t="s">
        <v>51</v>
      </c>
      <c r="E95" s="8" t="s">
        <v>26</v>
      </c>
      <c r="F95" s="6">
        <v>552</v>
      </c>
      <c r="G95" s="6">
        <v>60</v>
      </c>
      <c r="H95" s="6">
        <v>31</v>
      </c>
      <c r="I95" s="6" t="s">
        <v>15</v>
      </c>
      <c r="J95" s="6" t="s">
        <v>18</v>
      </c>
      <c r="K95" s="6" t="s">
        <v>17</v>
      </c>
      <c r="L95" t="str">
        <f>VLOOKUP(E95,Lookup_Data!$C$7:$E$25,2,FALSE)</f>
        <v>England</v>
      </c>
      <c r="M95" t="str">
        <f>VLOOKUP(E95,Lookup_Data!$C$7:$E$25,3,FALSE)</f>
        <v>BUTTS</v>
      </c>
    </row>
    <row r="96" spans="2:13" x14ac:dyDescent="0.2">
      <c r="B96" s="12" t="s">
        <v>187</v>
      </c>
      <c r="C96" s="7"/>
      <c r="D96" s="8" t="s">
        <v>195</v>
      </c>
      <c r="E96" s="11" t="s">
        <v>445</v>
      </c>
      <c r="F96" s="6">
        <v>552</v>
      </c>
      <c r="G96" s="6">
        <v>60</v>
      </c>
      <c r="H96" s="6">
        <v>26</v>
      </c>
      <c r="I96" s="6" t="s">
        <v>15</v>
      </c>
      <c r="J96" s="6" t="s">
        <v>18</v>
      </c>
      <c r="K96" s="6" t="s">
        <v>17</v>
      </c>
      <c r="L96" t="str">
        <f>VLOOKUP(E96,Lookup_Data!$C$7:$E$25,2,FALSE)</f>
        <v>England</v>
      </c>
      <c r="M96" t="str">
        <f>VLOOKUP(E96,Lookup_Data!$C$7:$E$25,3,FALSE)</f>
        <v>SEAL</v>
      </c>
    </row>
    <row r="97" spans="2:13" x14ac:dyDescent="0.2">
      <c r="B97" s="12" t="s">
        <v>309</v>
      </c>
      <c r="C97" s="10">
        <v>37584</v>
      </c>
      <c r="D97" s="11" t="s">
        <v>65</v>
      </c>
      <c r="E97" s="11" t="s">
        <v>34</v>
      </c>
      <c r="F97" s="12">
        <v>552</v>
      </c>
      <c r="G97" s="12">
        <v>60</v>
      </c>
      <c r="H97" s="12">
        <v>25</v>
      </c>
      <c r="I97" s="6" t="s">
        <v>15</v>
      </c>
      <c r="J97" s="6" t="s">
        <v>18</v>
      </c>
      <c r="K97" s="6" t="s">
        <v>17</v>
      </c>
      <c r="L97" t="str">
        <f>VLOOKUP(E97,Lookup_Data!$C$7:$E$25,2,FALSE)</f>
        <v>England</v>
      </c>
      <c r="M97" t="str">
        <f>VLOOKUP(E97,Lookup_Data!$C$7:$E$25,3,FALSE)</f>
        <v>SEAL</v>
      </c>
    </row>
    <row r="98" spans="2:13" x14ac:dyDescent="0.2">
      <c r="B98" s="6" t="s">
        <v>12</v>
      </c>
      <c r="C98" s="7"/>
      <c r="D98" s="13" t="s">
        <v>47</v>
      </c>
      <c r="E98" s="8" t="s">
        <v>48</v>
      </c>
      <c r="F98" s="6">
        <v>552</v>
      </c>
      <c r="G98" s="6">
        <v>60</v>
      </c>
      <c r="H98" s="6">
        <v>24</v>
      </c>
      <c r="I98" s="6" t="s">
        <v>15</v>
      </c>
      <c r="J98" s="6" t="s">
        <v>18</v>
      </c>
      <c r="K98" s="6" t="s">
        <v>17</v>
      </c>
      <c r="L98" t="str">
        <f>VLOOKUP(E98,Lookup_Data!$C$7:$E$25,2,FALSE)</f>
        <v>Scotland</v>
      </c>
      <c r="M98" t="str">
        <f>VLOOKUP(E98,Lookup_Data!$C$7:$E$25,3,FALSE)</f>
        <v>SUSF</v>
      </c>
    </row>
    <row r="99" spans="2:13" x14ac:dyDescent="0.2">
      <c r="B99" s="12" t="s">
        <v>187</v>
      </c>
      <c r="C99" s="7">
        <v>37309</v>
      </c>
      <c r="D99" s="8" t="s">
        <v>42</v>
      </c>
      <c r="E99" s="8" t="s">
        <v>34</v>
      </c>
      <c r="F99" s="6">
        <v>552</v>
      </c>
      <c r="G99" s="6">
        <v>60</v>
      </c>
      <c r="H99" s="6">
        <v>24</v>
      </c>
      <c r="I99" s="6" t="s">
        <v>15</v>
      </c>
      <c r="J99" s="6" t="s">
        <v>18</v>
      </c>
      <c r="K99" s="6" t="s">
        <v>17</v>
      </c>
      <c r="L99" t="str">
        <f>VLOOKUP(E99,Lookup_Data!$C$7:$E$25,2,FALSE)</f>
        <v>England</v>
      </c>
      <c r="M99" t="str">
        <f>VLOOKUP(E99,Lookup_Data!$C$7:$E$25,3,FALSE)</f>
        <v>SEAL</v>
      </c>
    </row>
    <row r="100" spans="2:13" x14ac:dyDescent="0.2">
      <c r="B100" s="6" t="s">
        <v>12</v>
      </c>
      <c r="C100" s="7">
        <v>37596</v>
      </c>
      <c r="D100" s="8" t="s">
        <v>43</v>
      </c>
      <c r="E100" s="8" t="s">
        <v>44</v>
      </c>
      <c r="F100" s="6">
        <v>552</v>
      </c>
      <c r="G100" s="6">
        <v>60</v>
      </c>
      <c r="H100" s="6">
        <v>20</v>
      </c>
      <c r="I100" s="6" t="s">
        <v>15</v>
      </c>
      <c r="J100" s="6" t="s">
        <v>18</v>
      </c>
      <c r="K100" s="6" t="s">
        <v>17</v>
      </c>
      <c r="L100" t="str">
        <f>VLOOKUP(E100,Lookup_Data!$C$7:$E$25,2,FALSE)</f>
        <v>England</v>
      </c>
      <c r="M100" t="str">
        <f>VLOOKUP(E100,Lookup_Data!$C$7:$E$25,3,FALSE)</f>
        <v>NEUAL</v>
      </c>
    </row>
    <row r="101" spans="2:13" x14ac:dyDescent="0.2">
      <c r="B101" s="12" t="s">
        <v>187</v>
      </c>
      <c r="C101" s="7">
        <v>37680</v>
      </c>
      <c r="D101" s="8" t="s">
        <v>78</v>
      </c>
      <c r="E101" s="8" t="s">
        <v>79</v>
      </c>
      <c r="F101" s="6">
        <v>551</v>
      </c>
      <c r="G101" s="6">
        <v>60</v>
      </c>
      <c r="H101" s="6">
        <v>26</v>
      </c>
      <c r="I101" s="6" t="s">
        <v>15</v>
      </c>
      <c r="J101" s="6" t="s">
        <v>80</v>
      </c>
      <c r="K101" s="6" t="s">
        <v>17</v>
      </c>
      <c r="L101" t="str">
        <f>VLOOKUP(E101,Lookup_Data!$C$7:$E$25,2,FALSE)</f>
        <v>Wales</v>
      </c>
      <c r="M101" t="str">
        <f>VLOOKUP(E101,Lookup_Data!$C$7:$E$25,3,FALSE)</f>
        <v>None</v>
      </c>
    </row>
    <row r="102" spans="2:13" x14ac:dyDescent="0.2">
      <c r="B102" s="12" t="s">
        <v>309</v>
      </c>
      <c r="C102" s="10">
        <v>37561</v>
      </c>
      <c r="D102" s="11" t="s">
        <v>57</v>
      </c>
      <c r="E102" s="11" t="s">
        <v>46</v>
      </c>
      <c r="F102" s="12">
        <v>551</v>
      </c>
      <c r="G102" s="12">
        <v>60</v>
      </c>
      <c r="H102" s="12">
        <v>22</v>
      </c>
      <c r="I102" s="6" t="s">
        <v>15</v>
      </c>
      <c r="J102" s="6" t="s">
        <v>18</v>
      </c>
      <c r="K102" s="6" t="s">
        <v>17</v>
      </c>
      <c r="L102" t="str">
        <f>VLOOKUP(E102,Lookup_Data!$C$7:$E$25,2,FALSE)</f>
        <v>England</v>
      </c>
      <c r="M102" t="str">
        <f>VLOOKUP(E102,Lookup_Data!$C$7:$E$25,3,FALSE)</f>
        <v>NEUAL</v>
      </c>
    </row>
    <row r="103" spans="2:13" x14ac:dyDescent="0.2">
      <c r="B103" s="12" t="s">
        <v>309</v>
      </c>
      <c r="C103" s="10">
        <v>37586</v>
      </c>
      <c r="D103" s="11" t="s">
        <v>196</v>
      </c>
      <c r="E103" s="11" t="s">
        <v>14</v>
      </c>
      <c r="F103" s="12">
        <v>551</v>
      </c>
      <c r="G103" s="12">
        <v>60</v>
      </c>
      <c r="H103" s="12">
        <v>14</v>
      </c>
      <c r="I103" s="6" t="s">
        <v>22</v>
      </c>
      <c r="J103" s="6" t="s">
        <v>16</v>
      </c>
      <c r="K103" s="6" t="s">
        <v>17</v>
      </c>
      <c r="L103" t="str">
        <f>VLOOKUP(E103,Lookup_Data!$C$7:$E$25,2,FALSE)</f>
        <v>Scotland</v>
      </c>
      <c r="M103" t="str">
        <f>VLOOKUP(E103,Lookup_Data!$C$7:$E$25,3,FALSE)</f>
        <v>SUSF</v>
      </c>
    </row>
    <row r="104" spans="2:13" x14ac:dyDescent="0.2">
      <c r="B104" s="12" t="s">
        <v>187</v>
      </c>
      <c r="C104" s="7"/>
      <c r="D104" s="8" t="s">
        <v>62</v>
      </c>
      <c r="E104" s="8" t="s">
        <v>63</v>
      </c>
      <c r="F104" s="6">
        <v>551</v>
      </c>
      <c r="G104" s="6">
        <v>60</v>
      </c>
      <c r="H104" s="6"/>
      <c r="I104" s="6" t="s">
        <v>15</v>
      </c>
      <c r="J104" s="6" t="s">
        <v>18</v>
      </c>
      <c r="K104" s="6" t="s">
        <v>17</v>
      </c>
      <c r="L104" t="str">
        <f>VLOOKUP(E104,Lookup_Data!$C$7:$E$25,2,FALSE)</f>
        <v>England</v>
      </c>
      <c r="M104" t="str">
        <f>VLOOKUP(E104,Lookup_Data!$C$7:$E$25,3,FALSE)</f>
        <v>BUTTS</v>
      </c>
    </row>
    <row r="105" spans="2:13" x14ac:dyDescent="0.2">
      <c r="B105" s="6" t="s">
        <v>12</v>
      </c>
      <c r="C105" s="7">
        <v>37647</v>
      </c>
      <c r="D105" s="8" t="s">
        <v>49</v>
      </c>
      <c r="E105" s="8" t="s">
        <v>50</v>
      </c>
      <c r="F105" s="6">
        <v>550</v>
      </c>
      <c r="G105" s="6">
        <v>60</v>
      </c>
      <c r="H105" s="6">
        <v>22</v>
      </c>
      <c r="I105" s="6" t="s">
        <v>22</v>
      </c>
      <c r="J105" s="6" t="s">
        <v>18</v>
      </c>
      <c r="K105" s="6" t="s">
        <v>17</v>
      </c>
      <c r="L105" t="str">
        <f>VLOOKUP(E105,Lookup_Data!$C$7:$E$25,2,FALSE)</f>
        <v>England</v>
      </c>
      <c r="M105" t="str">
        <f>VLOOKUP(E105,Lookup_Data!$C$7:$E$25,3,FALSE)</f>
        <v>None</v>
      </c>
    </row>
    <row r="106" spans="2:13" x14ac:dyDescent="0.2">
      <c r="B106" s="6" t="s">
        <v>12</v>
      </c>
      <c r="C106" s="7">
        <v>37648</v>
      </c>
      <c r="D106" s="8" t="s">
        <v>51</v>
      </c>
      <c r="E106" s="8" t="s">
        <v>26</v>
      </c>
      <c r="F106" s="6">
        <v>550</v>
      </c>
      <c r="G106" s="6">
        <v>60</v>
      </c>
      <c r="H106" s="6">
        <v>22</v>
      </c>
      <c r="I106" s="6" t="s">
        <v>15</v>
      </c>
      <c r="J106" s="6" t="s">
        <v>18</v>
      </c>
      <c r="K106" s="6" t="s">
        <v>17</v>
      </c>
      <c r="L106" t="str">
        <f>VLOOKUP(E106,Lookup_Data!$C$7:$E$25,2,FALSE)</f>
        <v>England</v>
      </c>
      <c r="M106" t="str">
        <f>VLOOKUP(E106,Lookup_Data!$C$7:$E$25,3,FALSE)</f>
        <v>BUTTS</v>
      </c>
    </row>
    <row r="107" spans="2:13" x14ac:dyDescent="0.2">
      <c r="B107" s="6" t="s">
        <v>12</v>
      </c>
      <c r="C107" s="7">
        <v>37652</v>
      </c>
      <c r="D107" s="8" t="s">
        <v>52</v>
      </c>
      <c r="E107" s="8" t="s">
        <v>14</v>
      </c>
      <c r="F107" s="6">
        <v>550</v>
      </c>
      <c r="G107" s="6">
        <v>60</v>
      </c>
      <c r="H107" s="6">
        <v>15</v>
      </c>
      <c r="I107" s="6" t="s">
        <v>15</v>
      </c>
      <c r="J107" s="6" t="s">
        <v>16</v>
      </c>
      <c r="K107" s="6" t="s">
        <v>53</v>
      </c>
      <c r="L107" t="str">
        <f>VLOOKUP(E107,Lookup_Data!$C$7:$E$25,2,FALSE)</f>
        <v>Scotland</v>
      </c>
      <c r="M107" t="str">
        <f>VLOOKUP(E107,Lookup_Data!$C$7:$E$25,3,FALSE)</f>
        <v>SUSF</v>
      </c>
    </row>
    <row r="108" spans="2:13" x14ac:dyDescent="0.2">
      <c r="B108" s="12" t="s">
        <v>309</v>
      </c>
      <c r="D108" s="11" t="s">
        <v>315</v>
      </c>
      <c r="E108" s="11" t="s">
        <v>48</v>
      </c>
      <c r="F108" s="12">
        <v>549</v>
      </c>
      <c r="G108" s="12">
        <v>60</v>
      </c>
      <c r="H108" s="12">
        <v>21</v>
      </c>
      <c r="I108" s="6" t="s">
        <v>15</v>
      </c>
      <c r="J108" s="6" t="s">
        <v>18</v>
      </c>
      <c r="K108" s="6" t="s">
        <v>17</v>
      </c>
      <c r="L108" t="str">
        <f>VLOOKUP(E108,Lookup_Data!$C$7:$E$25,2,FALSE)</f>
        <v>Scotland</v>
      </c>
      <c r="M108" t="str">
        <f>VLOOKUP(E108,Lookup_Data!$C$7:$E$25,3,FALSE)</f>
        <v>SUSF</v>
      </c>
    </row>
    <row r="109" spans="2:13" x14ac:dyDescent="0.2">
      <c r="B109" s="6" t="s">
        <v>12</v>
      </c>
      <c r="C109" s="7">
        <v>37646</v>
      </c>
      <c r="D109" s="8" t="s">
        <v>54</v>
      </c>
      <c r="E109" s="8" t="s">
        <v>21</v>
      </c>
      <c r="F109" s="6">
        <v>549</v>
      </c>
      <c r="G109" s="6">
        <v>60</v>
      </c>
      <c r="H109" s="6">
        <v>14</v>
      </c>
      <c r="I109" s="6" t="s">
        <v>15</v>
      </c>
      <c r="J109" s="6" t="s">
        <v>16</v>
      </c>
      <c r="K109" s="6" t="s">
        <v>17</v>
      </c>
      <c r="L109" t="str">
        <f>VLOOKUP(E109,Lookup_Data!$C$7:$E$25,2,FALSE)</f>
        <v>England</v>
      </c>
      <c r="M109" t="str">
        <f>VLOOKUP(E109,Lookup_Data!$C$7:$E$25,3,FALSE)</f>
        <v>BUTTS</v>
      </c>
    </row>
    <row r="110" spans="2:13" x14ac:dyDescent="0.2">
      <c r="B110" s="6" t="s">
        <v>12</v>
      </c>
      <c r="C110" s="7">
        <v>37602</v>
      </c>
      <c r="D110" s="8" t="s">
        <v>55</v>
      </c>
      <c r="E110" s="8" t="s">
        <v>26</v>
      </c>
      <c r="F110" s="6">
        <v>548</v>
      </c>
      <c r="G110" s="6">
        <v>60</v>
      </c>
      <c r="H110" s="6">
        <v>24</v>
      </c>
      <c r="I110" s="6" t="s">
        <v>15</v>
      </c>
      <c r="J110" s="6" t="s">
        <v>18</v>
      </c>
      <c r="K110" s="6" t="s">
        <v>17</v>
      </c>
      <c r="L110" t="str">
        <f>VLOOKUP(E110,Lookup_Data!$C$7:$E$25,2,FALSE)</f>
        <v>England</v>
      </c>
      <c r="M110" t="str">
        <f>VLOOKUP(E110,Lookup_Data!$C$7:$E$25,3,FALSE)</f>
        <v>BUTTS</v>
      </c>
    </row>
    <row r="111" spans="2:13" x14ac:dyDescent="0.2">
      <c r="B111" s="6" t="s">
        <v>12</v>
      </c>
      <c r="C111" s="7">
        <v>37606</v>
      </c>
      <c r="D111" s="8" t="s">
        <v>56</v>
      </c>
      <c r="E111" s="8" t="s">
        <v>34</v>
      </c>
      <c r="F111" s="6">
        <v>548</v>
      </c>
      <c r="G111" s="6">
        <v>60</v>
      </c>
      <c r="H111" s="6">
        <v>23</v>
      </c>
      <c r="I111" s="6" t="s">
        <v>22</v>
      </c>
      <c r="J111" s="6" t="s">
        <v>18</v>
      </c>
      <c r="K111" s="6" t="s">
        <v>17</v>
      </c>
      <c r="L111" t="str">
        <f>VLOOKUP(E111,Lookup_Data!$C$7:$E$25,2,FALSE)</f>
        <v>England</v>
      </c>
      <c r="M111" t="str">
        <f>VLOOKUP(E111,Lookup_Data!$C$7:$E$25,3,FALSE)</f>
        <v>SEAL</v>
      </c>
    </row>
    <row r="112" spans="2:13" x14ac:dyDescent="0.2">
      <c r="B112" s="12" t="s">
        <v>309</v>
      </c>
      <c r="C112" s="10">
        <v>37588</v>
      </c>
      <c r="D112" s="11" t="s">
        <v>56</v>
      </c>
      <c r="E112" s="11" t="s">
        <v>34</v>
      </c>
      <c r="F112" s="12">
        <v>548</v>
      </c>
      <c r="G112" s="12">
        <v>60</v>
      </c>
      <c r="H112" s="12">
        <v>20</v>
      </c>
      <c r="I112" s="6" t="s">
        <v>22</v>
      </c>
      <c r="J112" s="6" t="s">
        <v>18</v>
      </c>
      <c r="K112" s="6" t="s">
        <v>17</v>
      </c>
      <c r="L112" t="str">
        <f>VLOOKUP(E112,Lookup_Data!$C$7:$E$25,2,FALSE)</f>
        <v>England</v>
      </c>
      <c r="M112" t="str">
        <f>VLOOKUP(E112,Lookup_Data!$C$7:$E$25,3,FALSE)</f>
        <v>SEAL</v>
      </c>
    </row>
    <row r="113" spans="2:13" x14ac:dyDescent="0.2">
      <c r="B113" s="12" t="s">
        <v>187</v>
      </c>
      <c r="C113" s="7">
        <v>37655</v>
      </c>
      <c r="D113" s="8" t="s">
        <v>49</v>
      </c>
      <c r="E113" s="8" t="s">
        <v>50</v>
      </c>
      <c r="F113" s="6">
        <v>547</v>
      </c>
      <c r="G113" s="6">
        <v>60</v>
      </c>
      <c r="H113" s="6">
        <v>20</v>
      </c>
      <c r="I113" s="6" t="s">
        <v>22</v>
      </c>
      <c r="J113" s="6" t="s">
        <v>18</v>
      </c>
      <c r="K113" s="6" t="s">
        <v>17</v>
      </c>
      <c r="L113" t="str">
        <f>VLOOKUP(E113,Lookup_Data!$C$7:$E$25,2,FALSE)</f>
        <v>England</v>
      </c>
      <c r="M113" t="str">
        <f>VLOOKUP(E113,Lookup_Data!$C$7:$E$25,3,FALSE)</f>
        <v>None</v>
      </c>
    </row>
    <row r="114" spans="2:13" x14ac:dyDescent="0.2">
      <c r="B114" s="6" t="s">
        <v>12</v>
      </c>
      <c r="C114" s="7">
        <v>37591</v>
      </c>
      <c r="D114" s="8" t="s">
        <v>57</v>
      </c>
      <c r="E114" s="8" t="s">
        <v>46</v>
      </c>
      <c r="F114" s="6">
        <v>547</v>
      </c>
      <c r="G114" s="6">
        <v>60</v>
      </c>
      <c r="H114" s="6">
        <v>18</v>
      </c>
      <c r="I114" s="6" t="s">
        <v>15</v>
      </c>
      <c r="J114" s="6" t="s">
        <v>18</v>
      </c>
      <c r="K114" s="6" t="s">
        <v>17</v>
      </c>
      <c r="L114" t="str">
        <f>VLOOKUP(E114,Lookup_Data!$C$7:$E$25,2,FALSE)</f>
        <v>England</v>
      </c>
      <c r="M114" t="str">
        <f>VLOOKUP(E114,Lookup_Data!$C$7:$E$25,3,FALSE)</f>
        <v>NEUAL</v>
      </c>
    </row>
    <row r="115" spans="2:13" x14ac:dyDescent="0.2">
      <c r="B115" s="12" t="s">
        <v>309</v>
      </c>
      <c r="C115" s="10">
        <v>37585</v>
      </c>
      <c r="D115" s="11" t="s">
        <v>54</v>
      </c>
      <c r="E115" s="11" t="s">
        <v>21</v>
      </c>
      <c r="F115" s="12">
        <v>547</v>
      </c>
      <c r="G115" s="12">
        <v>60</v>
      </c>
      <c r="H115" s="12">
        <v>16</v>
      </c>
      <c r="I115" s="6" t="s">
        <v>15</v>
      </c>
      <c r="J115" s="6" t="s">
        <v>16</v>
      </c>
      <c r="K115" s="6" t="s">
        <v>17</v>
      </c>
      <c r="L115" t="str">
        <f>VLOOKUP(E115,Lookup_Data!$C$7:$E$25,2,FALSE)</f>
        <v>England</v>
      </c>
      <c r="M115" t="str">
        <f>VLOOKUP(E115,Lookup_Data!$C$7:$E$25,3,FALSE)</f>
        <v>BUTTS</v>
      </c>
    </row>
    <row r="116" spans="2:13" x14ac:dyDescent="0.2">
      <c r="B116" s="12" t="s">
        <v>309</v>
      </c>
      <c r="C116" s="10">
        <v>37588</v>
      </c>
      <c r="D116" s="11" t="s">
        <v>55</v>
      </c>
      <c r="E116" s="11" t="s">
        <v>26</v>
      </c>
      <c r="F116" s="12">
        <v>546</v>
      </c>
      <c r="G116" s="12">
        <v>60</v>
      </c>
      <c r="H116" s="12">
        <v>22</v>
      </c>
      <c r="I116" s="6" t="s">
        <v>15</v>
      </c>
      <c r="J116" s="6" t="s">
        <v>18</v>
      </c>
      <c r="K116" s="6" t="s">
        <v>17</v>
      </c>
      <c r="L116" t="str">
        <f>VLOOKUP(E116,Lookup_Data!$C$7:$E$25,2,FALSE)</f>
        <v>England</v>
      </c>
      <c r="M116" t="str">
        <f>VLOOKUP(E116,Lookup_Data!$C$7:$E$25,3,FALSE)</f>
        <v>BUTTS</v>
      </c>
    </row>
    <row r="117" spans="2:13" x14ac:dyDescent="0.2">
      <c r="B117" s="6" t="s">
        <v>398</v>
      </c>
      <c r="C117" s="7">
        <v>37556</v>
      </c>
      <c r="D117" s="8" t="s">
        <v>400</v>
      </c>
      <c r="E117" s="8" t="s">
        <v>34</v>
      </c>
      <c r="F117" s="6">
        <v>546</v>
      </c>
      <c r="G117" s="6">
        <v>60</v>
      </c>
      <c r="H117" s="6">
        <v>18</v>
      </c>
      <c r="I117" s="6" t="s">
        <v>22</v>
      </c>
      <c r="J117" s="6" t="s">
        <v>18</v>
      </c>
      <c r="K117" s="6" t="s">
        <v>17</v>
      </c>
      <c r="L117" t="str">
        <f>VLOOKUP(E117,Lookup_Data!$C$7:$E$25,2,FALSE)</f>
        <v>England</v>
      </c>
      <c r="M117" t="str">
        <f>VLOOKUP(E117,Lookup_Data!$C$7:$E$25,3,FALSE)</f>
        <v>SEAL</v>
      </c>
    </row>
    <row r="118" spans="2:13" x14ac:dyDescent="0.2">
      <c r="B118" s="6" t="s">
        <v>12</v>
      </c>
      <c r="C118" s="7">
        <v>37650</v>
      </c>
      <c r="D118" s="8" t="s">
        <v>58</v>
      </c>
      <c r="E118" s="8" t="s">
        <v>14</v>
      </c>
      <c r="F118" s="6">
        <v>545</v>
      </c>
      <c r="G118" s="6">
        <v>60</v>
      </c>
      <c r="H118" s="6">
        <v>22</v>
      </c>
      <c r="I118" s="6" t="s">
        <v>15</v>
      </c>
      <c r="J118" s="6" t="s">
        <v>18</v>
      </c>
      <c r="K118" s="6" t="s">
        <v>17</v>
      </c>
      <c r="L118" t="str">
        <f>VLOOKUP(E118,Lookup_Data!$C$7:$E$25,2,FALSE)</f>
        <v>Scotland</v>
      </c>
      <c r="M118" t="str">
        <f>VLOOKUP(E118,Lookup_Data!$C$7:$E$25,3,FALSE)</f>
        <v>SUSF</v>
      </c>
    </row>
    <row r="119" spans="2:13" x14ac:dyDescent="0.2">
      <c r="B119" s="6" t="s">
        <v>398</v>
      </c>
      <c r="C119" s="7">
        <v>37532</v>
      </c>
      <c r="D119" s="8" t="s">
        <v>69</v>
      </c>
      <c r="E119" s="8" t="s">
        <v>63</v>
      </c>
      <c r="F119" s="6">
        <v>545</v>
      </c>
      <c r="G119" s="6">
        <v>60</v>
      </c>
      <c r="H119" s="6">
        <v>21</v>
      </c>
      <c r="I119" s="6" t="s">
        <v>22</v>
      </c>
      <c r="J119" s="6" t="s">
        <v>18</v>
      </c>
      <c r="K119" s="6" t="s">
        <v>17</v>
      </c>
      <c r="L119" t="str">
        <f>VLOOKUP(E119,Lookup_Data!$C$7:$E$25,2,FALSE)</f>
        <v>England</v>
      </c>
      <c r="M119" t="str">
        <f>VLOOKUP(E119,Lookup_Data!$C$7:$E$25,3,FALSE)</f>
        <v>BUTTS</v>
      </c>
    </row>
    <row r="120" spans="2:13" x14ac:dyDescent="0.2">
      <c r="B120" s="6" t="s">
        <v>398</v>
      </c>
      <c r="C120" s="7">
        <v>37541</v>
      </c>
      <c r="D120" s="8" t="s">
        <v>57</v>
      </c>
      <c r="E120" s="8" t="s">
        <v>46</v>
      </c>
      <c r="F120" s="6">
        <v>545</v>
      </c>
      <c r="G120" s="6">
        <v>60</v>
      </c>
      <c r="H120" s="6">
        <v>21</v>
      </c>
      <c r="I120" s="6" t="s">
        <v>15</v>
      </c>
      <c r="J120" s="6" t="s">
        <v>18</v>
      </c>
      <c r="K120" s="6" t="s">
        <v>17</v>
      </c>
      <c r="L120" t="str">
        <f>VLOOKUP(E120,Lookup_Data!$C$7:$E$25,2,FALSE)</f>
        <v>England</v>
      </c>
      <c r="M120" t="str">
        <f>VLOOKUP(E120,Lookup_Data!$C$7:$E$25,3,FALSE)</f>
        <v>NEUAL</v>
      </c>
    </row>
    <row r="121" spans="2:13" x14ac:dyDescent="0.2">
      <c r="B121" s="6" t="s">
        <v>12</v>
      </c>
      <c r="C121" s="7"/>
      <c r="D121" s="8" t="s">
        <v>59</v>
      </c>
      <c r="E121" s="8" t="s">
        <v>39</v>
      </c>
      <c r="F121" s="6">
        <v>545</v>
      </c>
      <c r="G121" s="6">
        <v>60</v>
      </c>
      <c r="H121" s="6">
        <v>12</v>
      </c>
      <c r="I121" s="6" t="s">
        <v>15</v>
      </c>
      <c r="J121" s="6" t="s">
        <v>18</v>
      </c>
      <c r="K121" s="6" t="s">
        <v>17</v>
      </c>
      <c r="L121" t="str">
        <f>VLOOKUP(E121,Lookup_Data!$C$7:$E$25,2,FALSE)</f>
        <v>England</v>
      </c>
      <c r="M121" t="str">
        <f>VLOOKUP(E121,Lookup_Data!$C$7:$E$25,3,FALSE)</f>
        <v>None</v>
      </c>
    </row>
    <row r="122" spans="2:13" x14ac:dyDescent="0.2">
      <c r="B122" s="12" t="s">
        <v>309</v>
      </c>
      <c r="C122" s="10">
        <v>37578</v>
      </c>
      <c r="D122" s="11" t="s">
        <v>43</v>
      </c>
      <c r="E122" s="11" t="s">
        <v>44</v>
      </c>
      <c r="F122" s="12">
        <v>545</v>
      </c>
      <c r="G122" s="12">
        <v>60</v>
      </c>
      <c r="H122" s="12">
        <v>12</v>
      </c>
      <c r="I122" s="6" t="s">
        <v>15</v>
      </c>
      <c r="J122" s="6" t="s">
        <v>16</v>
      </c>
      <c r="K122" s="6" t="s">
        <v>17</v>
      </c>
      <c r="L122" t="str">
        <f>VLOOKUP(E122,Lookup_Data!$C$7:$E$25,2,FALSE)</f>
        <v>England</v>
      </c>
      <c r="M122" t="str">
        <f>VLOOKUP(E122,Lookup_Data!$C$7:$E$25,3,FALSE)</f>
        <v>NEUAL</v>
      </c>
    </row>
    <row r="123" spans="2:13" x14ac:dyDescent="0.2">
      <c r="B123" s="6" t="s">
        <v>398</v>
      </c>
      <c r="C123" s="7">
        <v>37553</v>
      </c>
      <c r="D123" s="8" t="s">
        <v>60</v>
      </c>
      <c r="E123" s="8" t="s">
        <v>61</v>
      </c>
      <c r="F123" s="6">
        <v>545</v>
      </c>
      <c r="G123" s="6">
        <v>60</v>
      </c>
      <c r="H123" s="6">
        <v>9</v>
      </c>
      <c r="I123" s="6" t="s">
        <v>15</v>
      </c>
      <c r="J123" s="6" t="s">
        <v>16</v>
      </c>
      <c r="K123" s="6" t="s">
        <v>17</v>
      </c>
      <c r="L123" t="str">
        <f>VLOOKUP(E123,Lookup_Data!$C$7:$E$25,2,FALSE)</f>
        <v>Scotland</v>
      </c>
      <c r="M123" t="str">
        <f>VLOOKUP(E123,Lookup_Data!$C$7:$E$25,3,FALSE)</f>
        <v>SUSF</v>
      </c>
    </row>
    <row r="124" spans="2:13" x14ac:dyDescent="0.2">
      <c r="B124" s="6" t="s">
        <v>12</v>
      </c>
      <c r="C124" s="7"/>
      <c r="D124" s="8" t="s">
        <v>60</v>
      </c>
      <c r="E124" s="8" t="s">
        <v>61</v>
      </c>
      <c r="F124" s="6">
        <v>545</v>
      </c>
      <c r="G124" s="6">
        <v>60</v>
      </c>
      <c r="H124" s="6">
        <v>6</v>
      </c>
      <c r="I124" s="6" t="s">
        <v>15</v>
      </c>
      <c r="J124" s="6" t="s">
        <v>16</v>
      </c>
      <c r="K124" s="6" t="s">
        <v>17</v>
      </c>
      <c r="L124" t="str">
        <f>VLOOKUP(E124,Lookup_Data!$C$7:$E$25,2,FALSE)</f>
        <v>Scotland</v>
      </c>
      <c r="M124" t="str">
        <f>VLOOKUP(E124,Lookup_Data!$C$7:$E$25,3,FALSE)</f>
        <v>SUSF</v>
      </c>
    </row>
    <row r="125" spans="2:13" x14ac:dyDescent="0.2">
      <c r="B125" s="12" t="s">
        <v>309</v>
      </c>
      <c r="C125" s="10">
        <v>37584</v>
      </c>
      <c r="D125" s="11" t="s">
        <v>84</v>
      </c>
      <c r="E125" s="11" t="s">
        <v>63</v>
      </c>
      <c r="F125" s="12">
        <v>544</v>
      </c>
      <c r="G125" s="12">
        <v>60</v>
      </c>
      <c r="H125" s="12">
        <v>22</v>
      </c>
      <c r="I125" s="6" t="s">
        <v>22</v>
      </c>
      <c r="J125" s="6" t="s">
        <v>18</v>
      </c>
      <c r="K125" s="6" t="s">
        <v>17</v>
      </c>
      <c r="L125" t="str">
        <f>VLOOKUP(E125,Lookup_Data!$C$7:$E$25,2,FALSE)</f>
        <v>England</v>
      </c>
      <c r="M125" t="str">
        <f>VLOOKUP(E125,Lookup_Data!$C$7:$E$25,3,FALSE)</f>
        <v>BUTTS</v>
      </c>
    </row>
    <row r="126" spans="2:13" x14ac:dyDescent="0.2">
      <c r="B126" s="12" t="s">
        <v>309</v>
      </c>
      <c r="C126" s="10">
        <v>37576</v>
      </c>
      <c r="D126" s="11" t="s">
        <v>59</v>
      </c>
      <c r="E126" s="11" t="s">
        <v>39</v>
      </c>
      <c r="F126" s="12">
        <v>544</v>
      </c>
      <c r="G126" s="12">
        <v>60</v>
      </c>
      <c r="H126" s="12">
        <v>22</v>
      </c>
      <c r="I126" s="6" t="s">
        <v>15</v>
      </c>
      <c r="J126" s="6" t="s">
        <v>18</v>
      </c>
      <c r="K126" s="6" t="s">
        <v>17</v>
      </c>
      <c r="L126" t="str">
        <f>VLOOKUP(E126,Lookup_Data!$C$7:$E$25,2,FALSE)</f>
        <v>England</v>
      </c>
      <c r="M126" t="str">
        <f>VLOOKUP(E126,Lookup_Data!$C$7:$E$25,3,FALSE)</f>
        <v>None</v>
      </c>
    </row>
    <row r="127" spans="2:13" x14ac:dyDescent="0.2">
      <c r="B127" s="6" t="s">
        <v>12</v>
      </c>
      <c r="C127" s="7"/>
      <c r="D127" s="8" t="s">
        <v>62</v>
      </c>
      <c r="E127" s="8" t="s">
        <v>63</v>
      </c>
      <c r="F127" s="6">
        <v>544</v>
      </c>
      <c r="G127" s="6">
        <v>60</v>
      </c>
      <c r="H127" s="6">
        <v>17</v>
      </c>
      <c r="I127" s="6" t="s">
        <v>15</v>
      </c>
      <c r="J127" s="6" t="s">
        <v>18</v>
      </c>
      <c r="K127" s="6" t="s">
        <v>17</v>
      </c>
      <c r="L127" t="str">
        <f>VLOOKUP(E127,Lookup_Data!$C$7:$E$25,2,FALSE)</f>
        <v>England</v>
      </c>
      <c r="M127" t="str">
        <f>VLOOKUP(E127,Lookup_Data!$C$7:$E$25,3,FALSE)</f>
        <v>BUTTS</v>
      </c>
    </row>
    <row r="128" spans="2:13" x14ac:dyDescent="0.2">
      <c r="B128" s="12" t="s">
        <v>187</v>
      </c>
      <c r="C128" s="7"/>
      <c r="D128" s="8" t="s">
        <v>196</v>
      </c>
      <c r="E128" s="8" t="s">
        <v>14</v>
      </c>
      <c r="F128" s="6">
        <v>544</v>
      </c>
      <c r="G128" s="6">
        <v>60</v>
      </c>
      <c r="H128" s="6">
        <v>11</v>
      </c>
      <c r="I128" s="6" t="s">
        <v>22</v>
      </c>
      <c r="J128" s="6" t="s">
        <v>16</v>
      </c>
      <c r="K128" s="6" t="s">
        <v>17</v>
      </c>
      <c r="L128" t="str">
        <f>VLOOKUP(E128,Lookup_Data!$C$7:$E$25,2,FALSE)</f>
        <v>Scotland</v>
      </c>
      <c r="M128" t="str">
        <f>VLOOKUP(E128,Lookup_Data!$C$7:$E$25,3,FALSE)</f>
        <v>SUSF</v>
      </c>
    </row>
    <row r="129" spans="2:13" x14ac:dyDescent="0.2">
      <c r="B129" s="6" t="s">
        <v>398</v>
      </c>
      <c r="C129" s="7">
        <v>37504</v>
      </c>
      <c r="D129" s="8" t="s">
        <v>43</v>
      </c>
      <c r="E129" s="8" t="s">
        <v>44</v>
      </c>
      <c r="F129" s="6">
        <v>544</v>
      </c>
      <c r="G129" s="6">
        <v>60</v>
      </c>
      <c r="H129" s="6">
        <v>9</v>
      </c>
      <c r="I129" s="6" t="s">
        <v>15</v>
      </c>
      <c r="J129" s="6" t="s">
        <v>16</v>
      </c>
      <c r="K129" s="6" t="s">
        <v>17</v>
      </c>
      <c r="L129" t="str">
        <f>VLOOKUP(E129,Lookup_Data!$C$7:$E$25,2,FALSE)</f>
        <v>England</v>
      </c>
      <c r="M129" t="str">
        <f>VLOOKUP(E129,Lookup_Data!$C$7:$E$25,3,FALSE)</f>
        <v>NEUAL</v>
      </c>
    </row>
    <row r="130" spans="2:13" x14ac:dyDescent="0.2">
      <c r="B130" s="12" t="s">
        <v>187</v>
      </c>
      <c r="C130" s="7"/>
      <c r="D130" s="8" t="s">
        <v>60</v>
      </c>
      <c r="E130" s="8" t="s">
        <v>61</v>
      </c>
      <c r="F130" s="6">
        <v>543</v>
      </c>
      <c r="G130" s="6">
        <v>60</v>
      </c>
      <c r="H130" s="6">
        <v>10</v>
      </c>
      <c r="I130" s="6" t="s">
        <v>15</v>
      </c>
      <c r="J130" s="6" t="s">
        <v>16</v>
      </c>
      <c r="K130" s="6" t="s">
        <v>17</v>
      </c>
      <c r="L130" t="str">
        <f>VLOOKUP(E130,Lookup_Data!$C$7:$E$25,2,FALSE)</f>
        <v>Scotland</v>
      </c>
      <c r="M130" t="str">
        <f>VLOOKUP(E130,Lookup_Data!$C$7:$E$25,3,FALSE)</f>
        <v>SUSF</v>
      </c>
    </row>
    <row r="131" spans="2:13" x14ac:dyDescent="0.2">
      <c r="B131" s="6" t="s">
        <v>398</v>
      </c>
      <c r="C131" s="7">
        <v>37555</v>
      </c>
      <c r="D131" s="8" t="s">
        <v>43</v>
      </c>
      <c r="E131" s="8" t="s">
        <v>44</v>
      </c>
      <c r="F131" s="6">
        <v>542</v>
      </c>
      <c r="G131" s="6">
        <v>60</v>
      </c>
      <c r="H131" s="6">
        <v>23</v>
      </c>
      <c r="I131" s="6" t="s">
        <v>15</v>
      </c>
      <c r="J131" s="6" t="s">
        <v>18</v>
      </c>
      <c r="K131" s="6" t="s">
        <v>17</v>
      </c>
      <c r="L131" t="str">
        <f>VLOOKUP(E131,Lookup_Data!$C$7:$E$25,2,FALSE)</f>
        <v>England</v>
      </c>
      <c r="M131" t="str">
        <f>VLOOKUP(E131,Lookup_Data!$C$7:$E$25,3,FALSE)</f>
        <v>NEUAL</v>
      </c>
    </row>
    <row r="132" spans="2:13" x14ac:dyDescent="0.2">
      <c r="B132" s="12" t="s">
        <v>187</v>
      </c>
      <c r="C132" s="7"/>
      <c r="D132" s="8" t="s">
        <v>75</v>
      </c>
      <c r="E132" s="8" t="s">
        <v>39</v>
      </c>
      <c r="F132" s="6">
        <v>540</v>
      </c>
      <c r="G132" s="6"/>
      <c r="H132" s="6"/>
      <c r="I132" s="6" t="s">
        <v>15</v>
      </c>
      <c r="J132" s="6" t="s">
        <v>16</v>
      </c>
      <c r="K132" s="6" t="s">
        <v>17</v>
      </c>
      <c r="L132" t="str">
        <f>VLOOKUP(E132,Lookup_Data!$C$7:$E$25,2,FALSE)</f>
        <v>England</v>
      </c>
      <c r="M132" t="str">
        <f>VLOOKUP(E132,Lookup_Data!$C$7:$E$25,3,FALSE)</f>
        <v>None</v>
      </c>
    </row>
    <row r="133" spans="2:13" x14ac:dyDescent="0.2">
      <c r="B133" s="6" t="s">
        <v>398</v>
      </c>
      <c r="C133" s="7">
        <v>37558</v>
      </c>
      <c r="D133" s="8" t="s">
        <v>401</v>
      </c>
      <c r="E133" s="8" t="s">
        <v>30</v>
      </c>
      <c r="F133" s="6">
        <v>539</v>
      </c>
      <c r="G133" s="6">
        <v>60</v>
      </c>
      <c r="H133" s="6">
        <v>19</v>
      </c>
      <c r="I133" s="6" t="s">
        <v>15</v>
      </c>
      <c r="J133" s="6" t="s">
        <v>18</v>
      </c>
      <c r="K133" s="6" t="s">
        <v>17</v>
      </c>
      <c r="L133" t="str">
        <f>VLOOKUP(E133,Lookup_Data!$C$7:$E$25,2,FALSE)</f>
        <v>England</v>
      </c>
      <c r="M133" t="str">
        <f>VLOOKUP(E133,Lookup_Data!$C$7:$E$25,3,FALSE)</f>
        <v>SWWU</v>
      </c>
    </row>
    <row r="134" spans="2:13" x14ac:dyDescent="0.2">
      <c r="B134" s="6" t="s">
        <v>12</v>
      </c>
      <c r="C134" s="7">
        <v>37640</v>
      </c>
      <c r="D134" s="8" t="s">
        <v>64</v>
      </c>
      <c r="E134" s="8" t="s">
        <v>14</v>
      </c>
      <c r="F134" s="6">
        <v>539</v>
      </c>
      <c r="G134" s="6">
        <v>60</v>
      </c>
      <c r="H134" s="6">
        <v>8</v>
      </c>
      <c r="I134" s="6" t="s">
        <v>22</v>
      </c>
      <c r="J134" s="6" t="s">
        <v>16</v>
      </c>
      <c r="K134" s="6" t="s">
        <v>17</v>
      </c>
      <c r="L134" t="str">
        <f>VLOOKUP(E134,Lookup_Data!$C$7:$E$25,2,FALSE)</f>
        <v>Scotland</v>
      </c>
      <c r="M134" t="str">
        <f>VLOOKUP(E134,Lookup_Data!$C$7:$E$25,3,FALSE)</f>
        <v>SUSF</v>
      </c>
    </row>
    <row r="135" spans="2:13" x14ac:dyDescent="0.2">
      <c r="B135" s="12" t="s">
        <v>187</v>
      </c>
      <c r="C135" s="7"/>
      <c r="D135" s="8" t="s">
        <v>197</v>
      </c>
      <c r="E135" s="11" t="s">
        <v>445</v>
      </c>
      <c r="F135" s="6">
        <v>538</v>
      </c>
      <c r="G135" s="6">
        <v>60</v>
      </c>
      <c r="H135" s="6">
        <v>24</v>
      </c>
      <c r="I135" s="6" t="s">
        <v>22</v>
      </c>
      <c r="J135" s="6" t="s">
        <v>18</v>
      </c>
      <c r="K135" s="6" t="s">
        <v>17</v>
      </c>
      <c r="L135" t="str">
        <f>VLOOKUP(E135,Lookup_Data!$C$7:$E$25,2,FALSE)</f>
        <v>England</v>
      </c>
      <c r="M135" t="str">
        <f>VLOOKUP(E135,Lookup_Data!$C$7:$E$25,3,FALSE)</f>
        <v>SEAL</v>
      </c>
    </row>
    <row r="136" spans="2:13" x14ac:dyDescent="0.2">
      <c r="B136" s="12" t="s">
        <v>187</v>
      </c>
      <c r="C136" s="7">
        <v>37660</v>
      </c>
      <c r="D136" s="8" t="s">
        <v>40</v>
      </c>
      <c r="E136" s="8" t="s">
        <v>14</v>
      </c>
      <c r="F136" s="6">
        <v>538</v>
      </c>
      <c r="G136" s="6">
        <v>60</v>
      </c>
      <c r="H136" s="6">
        <v>23</v>
      </c>
      <c r="I136" s="6" t="s">
        <v>15</v>
      </c>
      <c r="J136" s="6" t="s">
        <v>18</v>
      </c>
      <c r="K136" s="6" t="s">
        <v>17</v>
      </c>
      <c r="L136" t="str">
        <f>VLOOKUP(E136,Lookup_Data!$C$7:$E$25,2,FALSE)</f>
        <v>Scotland</v>
      </c>
      <c r="M136" t="str">
        <f>VLOOKUP(E136,Lookup_Data!$C$7:$E$25,3,FALSE)</f>
        <v>SUSF</v>
      </c>
    </row>
    <row r="137" spans="2:13" x14ac:dyDescent="0.2">
      <c r="B137" s="6" t="s">
        <v>398</v>
      </c>
      <c r="C137" s="7">
        <v>37556</v>
      </c>
      <c r="D137" s="8" t="s">
        <v>78</v>
      </c>
      <c r="E137" s="8" t="s">
        <v>79</v>
      </c>
      <c r="F137" s="6">
        <v>538</v>
      </c>
      <c r="G137" s="6">
        <v>60</v>
      </c>
      <c r="H137" s="6">
        <v>23</v>
      </c>
      <c r="I137" s="6" t="s">
        <v>15</v>
      </c>
      <c r="J137" s="6" t="s">
        <v>80</v>
      </c>
      <c r="K137" s="6" t="s">
        <v>17</v>
      </c>
      <c r="L137" t="str">
        <f>VLOOKUP(E137,Lookup_Data!$C$7:$E$25,2,FALSE)</f>
        <v>Wales</v>
      </c>
      <c r="M137" t="str">
        <f>VLOOKUP(E137,Lookup_Data!$C$7:$E$25,3,FALSE)</f>
        <v>None</v>
      </c>
    </row>
    <row r="138" spans="2:13" x14ac:dyDescent="0.2">
      <c r="B138" s="6" t="s">
        <v>398</v>
      </c>
      <c r="C138" s="7">
        <v>37549</v>
      </c>
      <c r="D138" s="8" t="s">
        <v>65</v>
      </c>
      <c r="E138" s="8" t="s">
        <v>34</v>
      </c>
      <c r="F138" s="6">
        <v>538</v>
      </c>
      <c r="G138" s="6">
        <v>60</v>
      </c>
      <c r="H138" s="6">
        <v>21</v>
      </c>
      <c r="I138" s="6" t="s">
        <v>15</v>
      </c>
      <c r="J138" s="6" t="s">
        <v>18</v>
      </c>
      <c r="K138" s="6" t="s">
        <v>17</v>
      </c>
      <c r="L138" t="str">
        <f>VLOOKUP(E138,Lookup_Data!$C$7:$E$25,2,FALSE)</f>
        <v>England</v>
      </c>
      <c r="M138" t="str">
        <f>VLOOKUP(E138,Lookup_Data!$C$7:$E$25,3,FALSE)</f>
        <v>SEAL</v>
      </c>
    </row>
    <row r="139" spans="2:13" x14ac:dyDescent="0.2">
      <c r="B139" s="12" t="s">
        <v>187</v>
      </c>
      <c r="C139" s="7">
        <v>37674</v>
      </c>
      <c r="D139" s="8" t="s">
        <v>198</v>
      </c>
      <c r="E139" s="8" t="s">
        <v>14</v>
      </c>
      <c r="F139" s="6">
        <v>538</v>
      </c>
      <c r="G139" s="6">
        <v>60</v>
      </c>
      <c r="H139" s="6">
        <v>19</v>
      </c>
      <c r="I139" s="6" t="s">
        <v>22</v>
      </c>
      <c r="J139" s="6" t="s">
        <v>18</v>
      </c>
      <c r="K139" s="6" t="s">
        <v>53</v>
      </c>
      <c r="L139" t="str">
        <f>VLOOKUP(E139,Lookup_Data!$C$7:$E$25,2,FALSE)</f>
        <v>Scotland</v>
      </c>
      <c r="M139" t="str">
        <f>VLOOKUP(E139,Lookup_Data!$C$7:$E$25,3,FALSE)</f>
        <v>SUSF</v>
      </c>
    </row>
    <row r="140" spans="2:13" x14ac:dyDescent="0.2">
      <c r="B140" s="12" t="s">
        <v>187</v>
      </c>
      <c r="C140" s="7"/>
      <c r="D140" s="8" t="s">
        <v>199</v>
      </c>
      <c r="E140" s="11" t="s">
        <v>445</v>
      </c>
      <c r="F140" s="6">
        <v>538</v>
      </c>
      <c r="G140" s="6">
        <v>60</v>
      </c>
      <c r="H140" s="6"/>
      <c r="I140" s="6" t="s">
        <v>22</v>
      </c>
      <c r="J140" s="6" t="s">
        <v>18</v>
      </c>
      <c r="K140" s="6" t="s">
        <v>17</v>
      </c>
      <c r="L140" t="str">
        <f>VLOOKUP(E140,Lookup_Data!$C$7:$E$25,2,FALSE)</f>
        <v>England</v>
      </c>
      <c r="M140" t="str">
        <f>VLOOKUP(E140,Lookup_Data!$C$7:$E$25,3,FALSE)</f>
        <v>SEAL</v>
      </c>
    </row>
    <row r="141" spans="2:13" x14ac:dyDescent="0.2">
      <c r="B141" s="12" t="s">
        <v>309</v>
      </c>
      <c r="C141" s="10">
        <v>37590</v>
      </c>
      <c r="D141" s="11" t="s">
        <v>189</v>
      </c>
      <c r="E141" s="11" t="s">
        <v>44</v>
      </c>
      <c r="F141" s="12">
        <v>537</v>
      </c>
      <c r="G141" s="12">
        <v>60</v>
      </c>
      <c r="H141" s="12">
        <v>22</v>
      </c>
      <c r="I141" s="6" t="s">
        <v>15</v>
      </c>
      <c r="J141" s="6" t="s">
        <v>18</v>
      </c>
      <c r="K141" s="6" t="s">
        <v>17</v>
      </c>
      <c r="L141" t="str">
        <f>VLOOKUP(E141,Lookup_Data!$C$7:$E$25,2,FALSE)</f>
        <v>England</v>
      </c>
      <c r="M141" t="str">
        <f>VLOOKUP(E141,Lookup_Data!$C$7:$E$25,3,FALSE)</f>
        <v>NEUAL</v>
      </c>
    </row>
    <row r="142" spans="2:13" x14ac:dyDescent="0.2">
      <c r="B142" s="12" t="s">
        <v>187</v>
      </c>
      <c r="C142" s="7"/>
      <c r="D142" s="8" t="s">
        <v>89</v>
      </c>
      <c r="E142" s="8" t="s">
        <v>61</v>
      </c>
      <c r="F142" s="6">
        <v>537</v>
      </c>
      <c r="G142" s="6">
        <v>60</v>
      </c>
      <c r="H142" s="6">
        <v>21</v>
      </c>
      <c r="I142" s="6" t="s">
        <v>15</v>
      </c>
      <c r="J142" s="6" t="s">
        <v>18</v>
      </c>
      <c r="K142" s="6" t="s">
        <v>17</v>
      </c>
      <c r="L142" t="str">
        <f>VLOOKUP(E142,Lookup_Data!$C$7:$E$25,2,FALSE)</f>
        <v>Scotland</v>
      </c>
      <c r="M142" t="str">
        <f>VLOOKUP(E142,Lookup_Data!$C$7:$E$25,3,FALSE)</f>
        <v>SUSF</v>
      </c>
    </row>
    <row r="143" spans="2:13" x14ac:dyDescent="0.2">
      <c r="B143" s="12" t="s">
        <v>309</v>
      </c>
      <c r="C143" s="10">
        <v>37584</v>
      </c>
      <c r="D143" s="11" t="s">
        <v>316</v>
      </c>
      <c r="E143" s="11" t="s">
        <v>63</v>
      </c>
      <c r="F143" s="12">
        <v>537</v>
      </c>
      <c r="G143" s="12">
        <v>60</v>
      </c>
      <c r="H143" s="12">
        <v>18</v>
      </c>
      <c r="I143" s="6" t="s">
        <v>15</v>
      </c>
      <c r="J143" s="6" t="s">
        <v>18</v>
      </c>
      <c r="K143" s="6" t="s">
        <v>17</v>
      </c>
      <c r="L143" t="str">
        <f>VLOOKUP(E143,Lookup_Data!$C$7:$E$25,2,FALSE)</f>
        <v>England</v>
      </c>
      <c r="M143" t="str">
        <f>VLOOKUP(E143,Lookup_Data!$C$7:$E$25,3,FALSE)</f>
        <v>BUTTS</v>
      </c>
    </row>
    <row r="144" spans="2:13" x14ac:dyDescent="0.2">
      <c r="B144" s="12" t="s">
        <v>187</v>
      </c>
      <c r="C144" s="7">
        <v>37674</v>
      </c>
      <c r="D144" s="8" t="s">
        <v>54</v>
      </c>
      <c r="E144" s="8" t="s">
        <v>21</v>
      </c>
      <c r="F144" s="6">
        <v>537</v>
      </c>
      <c r="G144" s="6">
        <v>60</v>
      </c>
      <c r="H144" s="6">
        <v>13</v>
      </c>
      <c r="I144" s="6" t="s">
        <v>15</v>
      </c>
      <c r="J144" s="6" t="s">
        <v>16</v>
      </c>
      <c r="K144" s="6" t="s">
        <v>17</v>
      </c>
      <c r="L144" t="str">
        <f>VLOOKUP(E144,Lookup_Data!$C$7:$E$25,2,FALSE)</f>
        <v>England</v>
      </c>
      <c r="M144" t="str">
        <f>VLOOKUP(E144,Lookup_Data!$C$7:$E$25,3,FALSE)</f>
        <v>BUTTS</v>
      </c>
    </row>
    <row r="145" spans="2:13" x14ac:dyDescent="0.2">
      <c r="B145" s="12" t="s">
        <v>309</v>
      </c>
      <c r="C145" s="10">
        <v>37570</v>
      </c>
      <c r="D145" s="11" t="s">
        <v>317</v>
      </c>
      <c r="E145" s="11" t="s">
        <v>14</v>
      </c>
      <c r="F145" s="12">
        <v>537</v>
      </c>
      <c r="G145" s="12">
        <v>60</v>
      </c>
      <c r="I145" s="6" t="s">
        <v>15</v>
      </c>
      <c r="J145" s="6" t="s">
        <v>16</v>
      </c>
      <c r="K145" s="6" t="s">
        <v>17</v>
      </c>
      <c r="L145" t="str">
        <f>VLOOKUP(E145,Lookup_Data!$C$7:$E$25,2,FALSE)</f>
        <v>Scotland</v>
      </c>
      <c r="M145" t="str">
        <f>VLOOKUP(E145,Lookup_Data!$C$7:$E$25,3,FALSE)</f>
        <v>SUSF</v>
      </c>
    </row>
    <row r="146" spans="2:13" x14ac:dyDescent="0.2">
      <c r="B146" s="6" t="s">
        <v>398</v>
      </c>
      <c r="C146" s="7">
        <v>37560</v>
      </c>
      <c r="D146" s="8" t="s">
        <v>402</v>
      </c>
      <c r="E146" s="8" t="s">
        <v>63</v>
      </c>
      <c r="F146" s="6">
        <v>536</v>
      </c>
      <c r="G146" s="6">
        <v>60</v>
      </c>
      <c r="H146" s="6">
        <v>19</v>
      </c>
      <c r="I146" s="6" t="s">
        <v>15</v>
      </c>
      <c r="J146" s="6" t="s">
        <v>18</v>
      </c>
      <c r="K146" s="6" t="s">
        <v>17</v>
      </c>
      <c r="L146" t="str">
        <f>VLOOKUP(E146,Lookup_Data!$C$7:$E$25,2,FALSE)</f>
        <v>England</v>
      </c>
      <c r="M146" t="str">
        <f>VLOOKUP(E146,Lookup_Data!$C$7:$E$25,3,FALSE)</f>
        <v>BUTTS</v>
      </c>
    </row>
    <row r="147" spans="2:13" x14ac:dyDescent="0.2">
      <c r="B147" s="12" t="s">
        <v>187</v>
      </c>
      <c r="C147" s="7"/>
      <c r="D147" s="8" t="s">
        <v>66</v>
      </c>
      <c r="E147" s="8" t="s">
        <v>63</v>
      </c>
      <c r="F147" s="6">
        <v>536</v>
      </c>
      <c r="G147" s="6">
        <v>60</v>
      </c>
      <c r="H147" s="6">
        <v>18</v>
      </c>
      <c r="I147" s="6" t="s">
        <v>15</v>
      </c>
      <c r="J147" s="6" t="s">
        <v>18</v>
      </c>
      <c r="K147" s="6" t="s">
        <v>17</v>
      </c>
      <c r="L147" t="str">
        <f>VLOOKUP(E147,Lookup_Data!$C$7:$E$25,2,FALSE)</f>
        <v>England</v>
      </c>
      <c r="M147" t="str">
        <f>VLOOKUP(E147,Lookup_Data!$C$7:$E$25,3,FALSE)</f>
        <v>BUTTS</v>
      </c>
    </row>
    <row r="148" spans="2:13" x14ac:dyDescent="0.2">
      <c r="B148" s="6" t="s">
        <v>398</v>
      </c>
      <c r="C148" s="7">
        <v>37548</v>
      </c>
      <c r="D148" s="8" t="s">
        <v>403</v>
      </c>
      <c r="E148" s="8" t="s">
        <v>46</v>
      </c>
      <c r="F148" s="6">
        <v>535</v>
      </c>
      <c r="G148" s="6">
        <v>60</v>
      </c>
      <c r="H148" s="6">
        <v>23</v>
      </c>
      <c r="I148" s="6" t="s">
        <v>15</v>
      </c>
      <c r="J148" s="6" t="s">
        <v>18</v>
      </c>
      <c r="K148" s="6" t="s">
        <v>17</v>
      </c>
      <c r="L148" t="str">
        <f>VLOOKUP(E148,Lookup_Data!$C$7:$E$25,2,FALSE)</f>
        <v>England</v>
      </c>
      <c r="M148" t="str">
        <f>VLOOKUP(E148,Lookup_Data!$C$7:$E$25,3,FALSE)</f>
        <v>NEUAL</v>
      </c>
    </row>
    <row r="149" spans="2:13" x14ac:dyDescent="0.2">
      <c r="B149" s="12" t="s">
        <v>309</v>
      </c>
      <c r="C149" s="10">
        <v>37581</v>
      </c>
      <c r="D149" s="11" t="s">
        <v>51</v>
      </c>
      <c r="E149" s="11" t="s">
        <v>26</v>
      </c>
      <c r="F149" s="12">
        <v>535</v>
      </c>
      <c r="G149" s="12">
        <v>60</v>
      </c>
      <c r="H149" s="12">
        <v>18</v>
      </c>
      <c r="I149" s="6" t="s">
        <v>15</v>
      </c>
      <c r="J149" s="6" t="s">
        <v>18</v>
      </c>
      <c r="K149" s="6" t="s">
        <v>17</v>
      </c>
      <c r="L149" t="str">
        <f>VLOOKUP(E149,Lookup_Data!$C$7:$E$25,2,FALSE)</f>
        <v>England</v>
      </c>
      <c r="M149" t="str">
        <f>VLOOKUP(E149,Lookup_Data!$C$7:$E$25,3,FALSE)</f>
        <v>BUTTS</v>
      </c>
    </row>
    <row r="150" spans="2:13" x14ac:dyDescent="0.2">
      <c r="B150" s="12" t="s">
        <v>309</v>
      </c>
      <c r="C150" s="10" t="s">
        <v>310</v>
      </c>
      <c r="D150" s="11" t="s">
        <v>70</v>
      </c>
      <c r="E150" s="11" t="s">
        <v>24</v>
      </c>
      <c r="F150" s="12">
        <v>535</v>
      </c>
      <c r="G150" s="12">
        <v>60</v>
      </c>
      <c r="H150" s="12">
        <v>17</v>
      </c>
      <c r="I150" s="6" t="s">
        <v>22</v>
      </c>
      <c r="J150" s="6" t="s">
        <v>18</v>
      </c>
      <c r="K150" s="6" t="s">
        <v>17</v>
      </c>
      <c r="L150" t="str">
        <f>VLOOKUP(E150,Lookup_Data!$C$7:$E$25,2,FALSE)</f>
        <v>England</v>
      </c>
      <c r="M150" t="str">
        <f>VLOOKUP(E150,Lookup_Data!$C$7:$E$25,3,FALSE)</f>
        <v>BUTTS</v>
      </c>
    </row>
    <row r="151" spans="2:13" x14ac:dyDescent="0.2">
      <c r="B151" s="12" t="s">
        <v>309</v>
      </c>
      <c r="C151" s="10">
        <v>37590</v>
      </c>
      <c r="D151" s="11" t="s">
        <v>43</v>
      </c>
      <c r="E151" s="11" t="s">
        <v>44</v>
      </c>
      <c r="F151" s="12">
        <v>535</v>
      </c>
      <c r="G151" s="12">
        <v>60</v>
      </c>
      <c r="H151" s="12">
        <v>17</v>
      </c>
      <c r="I151" s="6" t="s">
        <v>15</v>
      </c>
      <c r="J151" s="6" t="s">
        <v>18</v>
      </c>
      <c r="K151" s="6" t="s">
        <v>17</v>
      </c>
      <c r="L151" t="str">
        <f>VLOOKUP(E151,Lookup_Data!$C$7:$E$25,2,FALSE)</f>
        <v>England</v>
      </c>
      <c r="M151" t="str">
        <f>VLOOKUP(E151,Lookup_Data!$C$7:$E$25,3,FALSE)</f>
        <v>NEUAL</v>
      </c>
    </row>
    <row r="152" spans="2:13" x14ac:dyDescent="0.2">
      <c r="B152" s="12" t="s">
        <v>187</v>
      </c>
      <c r="C152" s="7">
        <v>37660</v>
      </c>
      <c r="D152" s="8" t="s">
        <v>200</v>
      </c>
      <c r="E152" s="8" t="s">
        <v>44</v>
      </c>
      <c r="F152" s="6">
        <v>534</v>
      </c>
      <c r="G152" s="6">
        <v>60</v>
      </c>
      <c r="H152" s="6">
        <v>24</v>
      </c>
      <c r="I152" s="6" t="s">
        <v>15</v>
      </c>
      <c r="J152" s="6" t="s">
        <v>18</v>
      </c>
      <c r="K152" s="6" t="s">
        <v>17</v>
      </c>
      <c r="L152" t="str">
        <f>VLOOKUP(E152,Lookup_Data!$C$7:$E$25,2,FALSE)</f>
        <v>England</v>
      </c>
      <c r="M152" t="str">
        <f>VLOOKUP(E152,Lookup_Data!$C$7:$E$25,3,FALSE)</f>
        <v>NEUAL</v>
      </c>
    </row>
    <row r="153" spans="2:13" x14ac:dyDescent="0.2">
      <c r="B153" s="12" t="s">
        <v>187</v>
      </c>
      <c r="C153" s="7">
        <v>37674</v>
      </c>
      <c r="D153" s="8" t="s">
        <v>201</v>
      </c>
      <c r="E153" s="8" t="s">
        <v>36</v>
      </c>
      <c r="F153" s="6">
        <v>534</v>
      </c>
      <c r="G153" s="6">
        <v>60</v>
      </c>
      <c r="H153" s="6">
        <v>15</v>
      </c>
      <c r="I153" s="6" t="s">
        <v>22</v>
      </c>
      <c r="J153" s="6" t="s">
        <v>18</v>
      </c>
      <c r="K153" s="6" t="s">
        <v>17</v>
      </c>
      <c r="L153" t="str">
        <f>VLOOKUP(E153,Lookup_Data!$C$7:$E$25,2,FALSE)</f>
        <v>England</v>
      </c>
      <c r="M153" t="str">
        <f>VLOOKUP(E153,Lookup_Data!$C$7:$E$25,3,FALSE)</f>
        <v>SWWU</v>
      </c>
    </row>
    <row r="154" spans="2:13" x14ac:dyDescent="0.2">
      <c r="B154" s="12" t="s">
        <v>309</v>
      </c>
      <c r="C154" s="10">
        <v>37561</v>
      </c>
      <c r="D154" s="11" t="s">
        <v>207</v>
      </c>
      <c r="E154" s="11" t="s">
        <v>46</v>
      </c>
      <c r="F154" s="12">
        <v>534</v>
      </c>
      <c r="G154" s="12">
        <v>60</v>
      </c>
      <c r="H154" s="12">
        <v>8</v>
      </c>
      <c r="I154" s="6" t="s">
        <v>15</v>
      </c>
      <c r="J154" s="6" t="s">
        <v>16</v>
      </c>
      <c r="K154" s="6" t="s">
        <v>17</v>
      </c>
      <c r="L154" t="str">
        <f>VLOOKUP(E154,Lookup_Data!$C$7:$E$25,2,FALSE)</f>
        <v>England</v>
      </c>
      <c r="M154" t="str">
        <f>VLOOKUP(E154,Lookup_Data!$C$7:$E$25,3,FALSE)</f>
        <v>NEUAL</v>
      </c>
    </row>
    <row r="155" spans="2:13" x14ac:dyDescent="0.2">
      <c r="B155" s="6" t="s">
        <v>12</v>
      </c>
      <c r="C155" s="7">
        <v>37627</v>
      </c>
      <c r="D155" s="8" t="s">
        <v>65</v>
      </c>
      <c r="E155" s="8" t="s">
        <v>34</v>
      </c>
      <c r="F155" s="6">
        <v>533</v>
      </c>
      <c r="G155" s="6">
        <v>60</v>
      </c>
      <c r="H155" s="6">
        <v>18</v>
      </c>
      <c r="I155" s="6" t="s">
        <v>15</v>
      </c>
      <c r="J155" s="6" t="s">
        <v>18</v>
      </c>
      <c r="K155" s="6" t="s">
        <v>17</v>
      </c>
      <c r="L155" t="str">
        <f>VLOOKUP(E155,Lookup_Data!$C$7:$E$25,2,FALSE)</f>
        <v>England</v>
      </c>
      <c r="M155" t="str">
        <f>VLOOKUP(E155,Lookup_Data!$C$7:$E$25,3,FALSE)</f>
        <v>SEAL</v>
      </c>
    </row>
    <row r="156" spans="2:13" x14ac:dyDescent="0.2">
      <c r="B156" s="6" t="s">
        <v>398</v>
      </c>
      <c r="C156" s="7">
        <v>37560</v>
      </c>
      <c r="D156" s="8" t="s">
        <v>89</v>
      </c>
      <c r="E156" s="8" t="s">
        <v>61</v>
      </c>
      <c r="F156" s="6">
        <v>532</v>
      </c>
      <c r="G156" s="6">
        <v>60</v>
      </c>
      <c r="H156" s="6">
        <v>22</v>
      </c>
      <c r="I156" s="6" t="s">
        <v>15</v>
      </c>
      <c r="J156" s="6" t="s">
        <v>18</v>
      </c>
      <c r="K156" s="6" t="s">
        <v>17</v>
      </c>
      <c r="L156" t="str">
        <f>VLOOKUP(E156,Lookup_Data!$C$7:$E$25,2,FALSE)</f>
        <v>Scotland</v>
      </c>
      <c r="M156" t="str">
        <f>VLOOKUP(E156,Lookup_Data!$C$7:$E$25,3,FALSE)</f>
        <v>SUSF</v>
      </c>
    </row>
    <row r="157" spans="2:13" x14ac:dyDescent="0.2">
      <c r="B157" s="6" t="s">
        <v>12</v>
      </c>
      <c r="C157" s="7"/>
      <c r="D157" s="8" t="s">
        <v>66</v>
      </c>
      <c r="E157" s="8" t="s">
        <v>63</v>
      </c>
      <c r="F157" s="6">
        <v>532</v>
      </c>
      <c r="G157" s="6">
        <v>60</v>
      </c>
      <c r="H157" s="6">
        <v>19</v>
      </c>
      <c r="I157" s="6" t="s">
        <v>15</v>
      </c>
      <c r="J157" s="6" t="s">
        <v>18</v>
      </c>
      <c r="K157" s="6" t="s">
        <v>17</v>
      </c>
      <c r="L157" t="str">
        <f>VLOOKUP(E157,Lookup_Data!$C$7:$E$25,2,FALSE)</f>
        <v>England</v>
      </c>
      <c r="M157" t="str">
        <f>VLOOKUP(E157,Lookup_Data!$C$7:$E$25,3,FALSE)</f>
        <v>BUTTS</v>
      </c>
    </row>
    <row r="158" spans="2:13" x14ac:dyDescent="0.2">
      <c r="B158" s="12" t="s">
        <v>187</v>
      </c>
      <c r="C158" s="7">
        <v>37309</v>
      </c>
      <c r="D158" s="8" t="s">
        <v>65</v>
      </c>
      <c r="E158" s="8" t="s">
        <v>34</v>
      </c>
      <c r="F158" s="6">
        <v>532</v>
      </c>
      <c r="G158" s="6">
        <v>60</v>
      </c>
      <c r="H158" s="6">
        <v>19</v>
      </c>
      <c r="I158" s="6" t="s">
        <v>15</v>
      </c>
      <c r="J158" s="6" t="s">
        <v>18</v>
      </c>
      <c r="K158" s="6" t="s">
        <v>17</v>
      </c>
      <c r="L158" t="str">
        <f>VLOOKUP(E158,Lookup_Data!$C$7:$E$25,2,FALSE)</f>
        <v>England</v>
      </c>
      <c r="M158" t="str">
        <f>VLOOKUP(E158,Lookup_Data!$C$7:$E$25,3,FALSE)</f>
        <v>SEAL</v>
      </c>
    </row>
    <row r="159" spans="2:13" x14ac:dyDescent="0.2">
      <c r="B159" s="12" t="s">
        <v>187</v>
      </c>
      <c r="C159" s="7">
        <v>37667</v>
      </c>
      <c r="D159" s="8" t="s">
        <v>70</v>
      </c>
      <c r="E159" s="8" t="s">
        <v>24</v>
      </c>
      <c r="F159" s="6">
        <v>532</v>
      </c>
      <c r="G159" s="6">
        <v>60</v>
      </c>
      <c r="H159" s="6">
        <v>19</v>
      </c>
      <c r="I159" s="6" t="s">
        <v>22</v>
      </c>
      <c r="J159" s="6" t="s">
        <v>18</v>
      </c>
      <c r="K159" s="6" t="s">
        <v>17</v>
      </c>
      <c r="L159" t="str">
        <f>VLOOKUP(E159,Lookup_Data!$C$7:$E$25,2,FALSE)</f>
        <v>England</v>
      </c>
      <c r="M159" t="str">
        <f>VLOOKUP(E159,Lookup_Data!$C$7:$E$25,3,FALSE)</f>
        <v>BUTTS</v>
      </c>
    </row>
    <row r="160" spans="2:13" x14ac:dyDescent="0.2">
      <c r="B160" s="12" t="s">
        <v>309</v>
      </c>
      <c r="C160" s="10">
        <v>37584</v>
      </c>
      <c r="D160" s="11" t="s">
        <v>66</v>
      </c>
      <c r="E160" s="11" t="s">
        <v>63</v>
      </c>
      <c r="F160" s="12">
        <v>532</v>
      </c>
      <c r="G160" s="12">
        <v>60</v>
      </c>
      <c r="H160" s="12">
        <v>18</v>
      </c>
      <c r="I160" s="6" t="s">
        <v>15</v>
      </c>
      <c r="J160" s="6" t="s">
        <v>18</v>
      </c>
      <c r="K160" s="6" t="s">
        <v>17</v>
      </c>
      <c r="L160" t="str">
        <f>VLOOKUP(E160,Lookup_Data!$C$7:$E$25,2,FALSE)</f>
        <v>England</v>
      </c>
      <c r="M160" t="str">
        <f>VLOOKUP(E160,Lookup_Data!$C$7:$E$25,3,FALSE)</f>
        <v>BUTTS</v>
      </c>
    </row>
    <row r="161" spans="2:13" x14ac:dyDescent="0.2">
      <c r="B161" s="12" t="s">
        <v>187</v>
      </c>
      <c r="C161" s="7">
        <v>37654</v>
      </c>
      <c r="D161" s="8" t="s">
        <v>202</v>
      </c>
      <c r="E161" s="11" t="s">
        <v>50</v>
      </c>
      <c r="F161" s="6">
        <v>532</v>
      </c>
      <c r="G161" s="12">
        <v>60</v>
      </c>
      <c r="H161" s="12">
        <v>16</v>
      </c>
      <c r="I161" s="6" t="s">
        <v>15</v>
      </c>
      <c r="J161" s="6" t="s">
        <v>18</v>
      </c>
      <c r="K161" s="6" t="s">
        <v>17</v>
      </c>
      <c r="L161" t="str">
        <f>VLOOKUP(E161,Lookup_Data!$C$7:$E$25,2,FALSE)</f>
        <v>England</v>
      </c>
      <c r="M161" t="str">
        <f>VLOOKUP(E161,Lookup_Data!$C$7:$E$25,3,FALSE)</f>
        <v>None</v>
      </c>
    </row>
    <row r="162" spans="2:13" x14ac:dyDescent="0.2">
      <c r="B162" s="12" t="s">
        <v>187</v>
      </c>
      <c r="C162" s="7">
        <v>37289</v>
      </c>
      <c r="D162" s="8" t="s">
        <v>203</v>
      </c>
      <c r="E162" s="8" t="s">
        <v>34</v>
      </c>
      <c r="F162" s="6">
        <v>532</v>
      </c>
      <c r="G162" s="6">
        <v>60</v>
      </c>
      <c r="H162" s="6">
        <v>15</v>
      </c>
      <c r="I162" s="6" t="s">
        <v>15</v>
      </c>
      <c r="J162" s="6" t="s">
        <v>18</v>
      </c>
      <c r="K162" s="6" t="s">
        <v>17</v>
      </c>
      <c r="L162" t="str">
        <f>VLOOKUP(E162,Lookup_Data!$C$7:$E$25,2,FALSE)</f>
        <v>England</v>
      </c>
      <c r="M162" t="str">
        <f>VLOOKUP(E162,Lookup_Data!$C$7:$E$25,3,FALSE)</f>
        <v>SEAL</v>
      </c>
    </row>
    <row r="163" spans="2:13" x14ac:dyDescent="0.2">
      <c r="B163" s="12" t="s">
        <v>309</v>
      </c>
      <c r="C163" s="10">
        <v>37578</v>
      </c>
      <c r="D163" s="11" t="s">
        <v>193</v>
      </c>
      <c r="E163" s="11" t="s">
        <v>44</v>
      </c>
      <c r="F163" s="12">
        <v>532</v>
      </c>
      <c r="G163" s="12">
        <v>60</v>
      </c>
      <c r="H163" s="12">
        <v>8</v>
      </c>
      <c r="I163" s="6" t="s">
        <v>15</v>
      </c>
      <c r="J163" s="6" t="s">
        <v>16</v>
      </c>
      <c r="K163" s="6" t="s">
        <v>17</v>
      </c>
      <c r="L163" t="str">
        <f>VLOOKUP(E163,Lookup_Data!$C$7:$E$25,2,FALSE)</f>
        <v>England</v>
      </c>
      <c r="M163" t="str">
        <f>VLOOKUP(E163,Lookup_Data!$C$7:$E$25,3,FALSE)</f>
        <v>NEUAL</v>
      </c>
    </row>
    <row r="164" spans="2:13" x14ac:dyDescent="0.2">
      <c r="B164" s="6" t="s">
        <v>398</v>
      </c>
      <c r="C164" s="7">
        <v>37554</v>
      </c>
      <c r="D164" s="8" t="s">
        <v>404</v>
      </c>
      <c r="E164" s="8" t="s">
        <v>30</v>
      </c>
      <c r="F164" s="6">
        <v>532</v>
      </c>
      <c r="G164" s="6">
        <v>59</v>
      </c>
      <c r="H164" s="6">
        <v>9</v>
      </c>
      <c r="I164" s="6" t="s">
        <v>15</v>
      </c>
      <c r="J164" s="6" t="s">
        <v>16</v>
      </c>
      <c r="K164" s="6" t="s">
        <v>53</v>
      </c>
      <c r="L164" t="str">
        <f>VLOOKUP(E164,Lookup_Data!$C$7:$E$25,2,FALSE)</f>
        <v>England</v>
      </c>
      <c r="M164" t="str">
        <f>VLOOKUP(E164,Lookup_Data!$C$7:$E$25,3,FALSE)</f>
        <v>SWWU</v>
      </c>
    </row>
    <row r="165" spans="2:13" x14ac:dyDescent="0.2">
      <c r="B165" s="6" t="s">
        <v>12</v>
      </c>
      <c r="C165" s="10">
        <v>37649</v>
      </c>
      <c r="D165" s="11" t="s">
        <v>67</v>
      </c>
      <c r="E165" s="11" t="s">
        <v>26</v>
      </c>
      <c r="F165" s="12">
        <v>532</v>
      </c>
      <c r="I165" s="6" t="s">
        <v>22</v>
      </c>
      <c r="J165" s="6" t="s">
        <v>18</v>
      </c>
      <c r="K165" s="6" t="s">
        <v>17</v>
      </c>
      <c r="L165" t="str">
        <f>VLOOKUP(E165,Lookup_Data!$C$7:$E$25,2,FALSE)</f>
        <v>England</v>
      </c>
      <c r="M165" t="str">
        <f>VLOOKUP(E165,Lookup_Data!$C$7:$E$25,3,FALSE)</f>
        <v>BUTTS</v>
      </c>
    </row>
    <row r="166" spans="2:13" x14ac:dyDescent="0.2">
      <c r="B166" s="12" t="s">
        <v>187</v>
      </c>
      <c r="C166" s="7">
        <v>37674</v>
      </c>
      <c r="D166" s="8" t="s">
        <v>77</v>
      </c>
      <c r="E166" s="8" t="s">
        <v>24</v>
      </c>
      <c r="F166" s="6">
        <v>531</v>
      </c>
      <c r="G166" s="6">
        <v>60</v>
      </c>
      <c r="H166" s="6">
        <v>25</v>
      </c>
      <c r="I166" s="6" t="s">
        <v>15</v>
      </c>
      <c r="J166" s="6" t="s">
        <v>18</v>
      </c>
      <c r="K166" s="6" t="s">
        <v>53</v>
      </c>
      <c r="L166" t="str">
        <f>VLOOKUP(E166,Lookup_Data!$C$7:$E$25,2,FALSE)</f>
        <v>England</v>
      </c>
      <c r="M166" t="str">
        <f>VLOOKUP(E166,Lookup_Data!$C$7:$E$25,3,FALSE)</f>
        <v>BUTTS</v>
      </c>
    </row>
    <row r="167" spans="2:13" x14ac:dyDescent="0.2">
      <c r="B167" s="12" t="s">
        <v>309</v>
      </c>
      <c r="C167" s="10">
        <v>37578</v>
      </c>
      <c r="D167" s="11" t="s">
        <v>49</v>
      </c>
      <c r="E167" s="11" t="s">
        <v>50</v>
      </c>
      <c r="F167" s="12">
        <v>531</v>
      </c>
      <c r="G167" s="12">
        <v>60</v>
      </c>
      <c r="H167" s="12">
        <v>19</v>
      </c>
      <c r="I167" s="6" t="s">
        <v>22</v>
      </c>
      <c r="J167" s="6" t="s">
        <v>18</v>
      </c>
      <c r="K167" s="6" t="s">
        <v>17</v>
      </c>
      <c r="L167" t="str">
        <f>VLOOKUP(E167,Lookup_Data!$C$7:$E$25,2,FALSE)</f>
        <v>England</v>
      </c>
      <c r="M167" t="str">
        <f>VLOOKUP(E167,Lookup_Data!$C$7:$E$25,3,FALSE)</f>
        <v>None</v>
      </c>
    </row>
    <row r="168" spans="2:13" x14ac:dyDescent="0.2">
      <c r="B168" s="12" t="s">
        <v>309</v>
      </c>
      <c r="C168" s="10">
        <v>37570</v>
      </c>
      <c r="D168" s="11" t="s">
        <v>89</v>
      </c>
      <c r="E168" s="11" t="s">
        <v>61</v>
      </c>
      <c r="F168" s="12">
        <v>531</v>
      </c>
      <c r="G168" s="12">
        <v>60</v>
      </c>
      <c r="H168" s="12">
        <v>19</v>
      </c>
      <c r="I168" s="6" t="s">
        <v>15</v>
      </c>
      <c r="J168" s="6" t="s">
        <v>18</v>
      </c>
      <c r="K168" s="6" t="s">
        <v>17</v>
      </c>
      <c r="L168" t="str">
        <f>VLOOKUP(E168,Lookup_Data!$C$7:$E$25,2,FALSE)</f>
        <v>Scotland</v>
      </c>
      <c r="M168" t="str">
        <f>VLOOKUP(E168,Lookup_Data!$C$7:$E$25,3,FALSE)</f>
        <v>SUSF</v>
      </c>
    </row>
    <row r="169" spans="2:13" x14ac:dyDescent="0.2">
      <c r="B169" s="12" t="s">
        <v>309</v>
      </c>
      <c r="C169" s="10">
        <v>37577</v>
      </c>
      <c r="D169" s="11" t="s">
        <v>58</v>
      </c>
      <c r="E169" s="11" t="s">
        <v>14</v>
      </c>
      <c r="F169" s="12">
        <v>531</v>
      </c>
      <c r="G169" s="12">
        <v>60</v>
      </c>
      <c r="H169" s="12">
        <v>18</v>
      </c>
      <c r="I169" s="6" t="s">
        <v>15</v>
      </c>
      <c r="J169" s="6" t="s">
        <v>18</v>
      </c>
      <c r="K169" s="6" t="s">
        <v>17</v>
      </c>
      <c r="L169" t="str">
        <f>VLOOKUP(E169,Lookup_Data!$C$7:$E$25,2,FALSE)</f>
        <v>Scotland</v>
      </c>
      <c r="M169" t="str">
        <f>VLOOKUP(E169,Lookup_Data!$C$7:$E$25,3,FALSE)</f>
        <v>SUSF</v>
      </c>
    </row>
    <row r="170" spans="2:13" x14ac:dyDescent="0.2">
      <c r="B170" s="6" t="s">
        <v>398</v>
      </c>
      <c r="C170" s="7">
        <v>37556</v>
      </c>
      <c r="D170" s="8" t="s">
        <v>71</v>
      </c>
      <c r="E170" s="8" t="s">
        <v>24</v>
      </c>
      <c r="F170" s="6">
        <v>531</v>
      </c>
      <c r="G170" s="6">
        <v>60</v>
      </c>
      <c r="H170" s="6">
        <v>17</v>
      </c>
      <c r="I170" s="6" t="s">
        <v>15</v>
      </c>
      <c r="J170" s="6" t="s">
        <v>18</v>
      </c>
      <c r="K170" s="6" t="s">
        <v>17</v>
      </c>
      <c r="L170" t="str">
        <f>VLOOKUP(E170,Lookup_Data!$C$7:$E$25,2,FALSE)</f>
        <v>England</v>
      </c>
      <c r="M170" t="str">
        <f>VLOOKUP(E170,Lookup_Data!$C$7:$E$25,3,FALSE)</f>
        <v>BUTTS</v>
      </c>
    </row>
    <row r="171" spans="2:13" x14ac:dyDescent="0.2">
      <c r="B171" s="12" t="s">
        <v>187</v>
      </c>
      <c r="C171" s="7">
        <v>37662</v>
      </c>
      <c r="D171" s="8" t="s">
        <v>204</v>
      </c>
      <c r="E171" s="8" t="s">
        <v>26</v>
      </c>
      <c r="F171" s="6">
        <v>531</v>
      </c>
      <c r="G171" s="6">
        <v>60</v>
      </c>
      <c r="H171" s="6">
        <v>14</v>
      </c>
      <c r="I171" s="6" t="s">
        <v>22</v>
      </c>
      <c r="J171" s="6" t="s">
        <v>18</v>
      </c>
      <c r="K171" s="6" t="s">
        <v>17</v>
      </c>
      <c r="L171" t="str">
        <f>VLOOKUP(E171,Lookup_Data!$C$7:$E$25,2,FALSE)</f>
        <v>England</v>
      </c>
      <c r="M171" t="str">
        <f>VLOOKUP(E171,Lookup_Data!$C$7:$E$25,3,FALSE)</f>
        <v>BUTTS</v>
      </c>
    </row>
    <row r="172" spans="2:13" x14ac:dyDescent="0.2">
      <c r="B172" s="12" t="s">
        <v>309</v>
      </c>
      <c r="C172" s="10">
        <v>37566</v>
      </c>
      <c r="D172" s="11" t="s">
        <v>87</v>
      </c>
      <c r="E172" s="11" t="s">
        <v>50</v>
      </c>
      <c r="F172" s="12">
        <v>530</v>
      </c>
      <c r="G172" s="12">
        <v>60</v>
      </c>
      <c r="H172" s="12">
        <v>15</v>
      </c>
      <c r="I172" s="6" t="s">
        <v>15</v>
      </c>
      <c r="J172" s="6" t="s">
        <v>16</v>
      </c>
      <c r="K172" s="6" t="s">
        <v>17</v>
      </c>
      <c r="L172" t="str">
        <f>VLOOKUP(E172,Lookup_Data!$C$7:$E$25,2,FALSE)</f>
        <v>England</v>
      </c>
      <c r="M172" t="str">
        <f>VLOOKUP(E172,Lookup_Data!$C$7:$E$25,3,FALSE)</f>
        <v>None</v>
      </c>
    </row>
    <row r="173" spans="2:13" x14ac:dyDescent="0.2">
      <c r="B173" s="12" t="s">
        <v>309</v>
      </c>
      <c r="C173" s="10">
        <v>37577</v>
      </c>
      <c r="D173" s="11" t="s">
        <v>69</v>
      </c>
      <c r="E173" s="11" t="s">
        <v>63</v>
      </c>
      <c r="F173" s="12">
        <v>529</v>
      </c>
      <c r="G173" s="12">
        <v>60</v>
      </c>
      <c r="H173" s="12">
        <v>18</v>
      </c>
      <c r="I173" s="6" t="s">
        <v>22</v>
      </c>
      <c r="J173" s="6" t="s">
        <v>18</v>
      </c>
      <c r="K173" s="6" t="s">
        <v>17</v>
      </c>
      <c r="L173" t="str">
        <f>VLOOKUP(E173,Lookup_Data!$C$7:$E$25,2,FALSE)</f>
        <v>England</v>
      </c>
      <c r="M173" t="str">
        <f>VLOOKUP(E173,Lookup_Data!$C$7:$E$25,3,FALSE)</f>
        <v>BUTTS</v>
      </c>
    </row>
    <row r="174" spans="2:13" x14ac:dyDescent="0.2">
      <c r="B174" s="12" t="s">
        <v>187</v>
      </c>
      <c r="C174" s="7">
        <v>37289</v>
      </c>
      <c r="D174" s="8" t="s">
        <v>56</v>
      </c>
      <c r="E174" s="8" t="s">
        <v>34</v>
      </c>
      <c r="F174" s="6">
        <v>529</v>
      </c>
      <c r="G174" s="6">
        <v>60</v>
      </c>
      <c r="H174" s="6">
        <v>17</v>
      </c>
      <c r="I174" s="6" t="s">
        <v>22</v>
      </c>
      <c r="J174" s="6" t="s">
        <v>18</v>
      </c>
      <c r="K174" s="6" t="s">
        <v>17</v>
      </c>
      <c r="L174" t="str">
        <f>VLOOKUP(E174,Lookup_Data!$C$7:$E$25,2,FALSE)</f>
        <v>England</v>
      </c>
      <c r="M174" t="str">
        <f>VLOOKUP(E174,Lookup_Data!$C$7:$E$25,3,FALSE)</f>
        <v>SEAL</v>
      </c>
    </row>
    <row r="175" spans="2:13" x14ac:dyDescent="0.2">
      <c r="B175" s="6" t="s">
        <v>12</v>
      </c>
      <c r="C175" s="7">
        <v>37646</v>
      </c>
      <c r="D175" s="8" t="s">
        <v>68</v>
      </c>
      <c r="E175" s="8" t="s">
        <v>34</v>
      </c>
      <c r="F175" s="6">
        <v>529</v>
      </c>
      <c r="G175" s="6">
        <v>60</v>
      </c>
      <c r="H175" s="6">
        <v>16</v>
      </c>
      <c r="I175" s="6" t="s">
        <v>22</v>
      </c>
      <c r="J175" s="6" t="s">
        <v>18</v>
      </c>
      <c r="K175" s="6" t="s">
        <v>17</v>
      </c>
      <c r="L175" t="str">
        <f>VLOOKUP(E175,Lookup_Data!$C$7:$E$25,2,FALSE)</f>
        <v>England</v>
      </c>
      <c r="M175" t="str">
        <f>VLOOKUP(E175,Lookup_Data!$C$7:$E$25,3,FALSE)</f>
        <v>SEAL</v>
      </c>
    </row>
    <row r="176" spans="2:13" x14ac:dyDescent="0.2">
      <c r="B176" s="12" t="s">
        <v>309</v>
      </c>
      <c r="D176" s="11" t="s">
        <v>47</v>
      </c>
      <c r="E176" s="11" t="s">
        <v>48</v>
      </c>
      <c r="F176" s="12">
        <v>529</v>
      </c>
      <c r="G176" s="12">
        <v>60</v>
      </c>
      <c r="H176" s="12">
        <v>14</v>
      </c>
      <c r="I176" s="6" t="s">
        <v>15</v>
      </c>
      <c r="J176" s="6" t="s">
        <v>18</v>
      </c>
      <c r="K176" s="6" t="s">
        <v>17</v>
      </c>
      <c r="L176" t="str">
        <f>VLOOKUP(E176,Lookup_Data!$C$7:$E$25,2,FALSE)</f>
        <v>Scotland</v>
      </c>
      <c r="M176" t="str">
        <f>VLOOKUP(E176,Lookup_Data!$C$7:$E$25,3,FALSE)</f>
        <v>SUSF</v>
      </c>
    </row>
    <row r="177" spans="2:13" x14ac:dyDescent="0.2">
      <c r="B177" s="12" t="s">
        <v>187</v>
      </c>
      <c r="C177" s="7">
        <v>37667</v>
      </c>
      <c r="D177" s="8" t="s">
        <v>86</v>
      </c>
      <c r="E177" s="8" t="s">
        <v>26</v>
      </c>
      <c r="F177" s="6">
        <v>528</v>
      </c>
      <c r="G177" s="6">
        <v>60</v>
      </c>
      <c r="H177" s="6">
        <v>20</v>
      </c>
      <c r="I177" s="6" t="s">
        <v>15</v>
      </c>
      <c r="J177" s="6" t="s">
        <v>18</v>
      </c>
      <c r="K177" s="6" t="s">
        <v>53</v>
      </c>
      <c r="L177" t="str">
        <f>VLOOKUP(E177,Lookup_Data!$C$7:$E$25,2,FALSE)</f>
        <v>England</v>
      </c>
      <c r="M177" t="str">
        <f>VLOOKUP(E177,Lookup_Data!$C$7:$E$25,3,FALSE)</f>
        <v>BUTTS</v>
      </c>
    </row>
    <row r="178" spans="2:13" x14ac:dyDescent="0.2">
      <c r="B178" s="12" t="s">
        <v>309</v>
      </c>
      <c r="C178" s="10" t="s">
        <v>312</v>
      </c>
      <c r="D178" s="11" t="s">
        <v>71</v>
      </c>
      <c r="E178" s="11" t="s">
        <v>24</v>
      </c>
      <c r="F178" s="12">
        <v>528</v>
      </c>
      <c r="G178" s="12">
        <v>60</v>
      </c>
      <c r="H178" s="12">
        <v>20</v>
      </c>
      <c r="I178" s="6" t="s">
        <v>15</v>
      </c>
      <c r="J178" s="6" t="s">
        <v>18</v>
      </c>
      <c r="K178" s="6" t="s">
        <v>17</v>
      </c>
      <c r="L178" t="str">
        <f>VLOOKUP(E178,Lookup_Data!$C$7:$E$25,2,FALSE)</f>
        <v>England</v>
      </c>
      <c r="M178" t="str">
        <f>VLOOKUP(E178,Lookup_Data!$C$7:$E$25,3,FALSE)</f>
        <v>BUTTS</v>
      </c>
    </row>
    <row r="179" spans="2:13" x14ac:dyDescent="0.2">
      <c r="B179" s="6" t="s">
        <v>12</v>
      </c>
      <c r="C179" s="7"/>
      <c r="D179" s="8" t="s">
        <v>69</v>
      </c>
      <c r="E179" s="8" t="s">
        <v>63</v>
      </c>
      <c r="F179" s="6">
        <v>527</v>
      </c>
      <c r="G179" s="6">
        <v>60</v>
      </c>
      <c r="H179" s="6">
        <v>17</v>
      </c>
      <c r="I179" s="6" t="s">
        <v>22</v>
      </c>
      <c r="J179" s="6" t="s">
        <v>18</v>
      </c>
      <c r="K179" s="6" t="s">
        <v>17</v>
      </c>
      <c r="L179" t="str">
        <f>VLOOKUP(E179,Lookup_Data!$C$7:$E$25,2,FALSE)</f>
        <v>England</v>
      </c>
      <c r="M179" t="str">
        <f>VLOOKUP(E179,Lookup_Data!$C$7:$E$25,3,FALSE)</f>
        <v>BUTTS</v>
      </c>
    </row>
    <row r="180" spans="2:13" x14ac:dyDescent="0.2">
      <c r="B180" s="12" t="s">
        <v>309</v>
      </c>
      <c r="D180" s="11" t="s">
        <v>91</v>
      </c>
      <c r="E180" s="11" t="s">
        <v>48</v>
      </c>
      <c r="F180" s="12">
        <v>527</v>
      </c>
      <c r="G180" s="12">
        <v>60</v>
      </c>
      <c r="H180" s="12">
        <v>14</v>
      </c>
      <c r="I180" s="6" t="s">
        <v>15</v>
      </c>
      <c r="J180" s="6" t="s">
        <v>18</v>
      </c>
      <c r="K180" s="6" t="s">
        <v>17</v>
      </c>
      <c r="L180" t="str">
        <f>VLOOKUP(E180,Lookup_Data!$C$7:$E$25,2,FALSE)</f>
        <v>Scotland</v>
      </c>
      <c r="M180" t="str">
        <f>VLOOKUP(E180,Lookup_Data!$C$7:$E$25,3,FALSE)</f>
        <v>SUSF</v>
      </c>
    </row>
    <row r="181" spans="2:13" x14ac:dyDescent="0.2">
      <c r="B181" s="12" t="s">
        <v>187</v>
      </c>
      <c r="C181" s="7"/>
      <c r="D181" s="8" t="s">
        <v>73</v>
      </c>
      <c r="E181" s="8" t="s">
        <v>63</v>
      </c>
      <c r="F181" s="6">
        <v>527</v>
      </c>
      <c r="G181" s="6">
        <v>60</v>
      </c>
      <c r="H181" s="6">
        <v>13</v>
      </c>
      <c r="I181" s="6" t="s">
        <v>15</v>
      </c>
      <c r="J181" s="6" t="s">
        <v>18</v>
      </c>
      <c r="K181" s="6" t="s">
        <v>17</v>
      </c>
      <c r="L181" t="str">
        <f>VLOOKUP(E181,Lookup_Data!$C$7:$E$25,2,FALSE)</f>
        <v>England</v>
      </c>
      <c r="M181" t="str">
        <f>VLOOKUP(E181,Lookup_Data!$C$7:$E$25,3,FALSE)</f>
        <v>BUTTS</v>
      </c>
    </row>
    <row r="182" spans="2:13" x14ac:dyDescent="0.2">
      <c r="B182" s="12" t="s">
        <v>187</v>
      </c>
      <c r="C182" s="7"/>
      <c r="D182" s="13" t="s">
        <v>205</v>
      </c>
      <c r="E182" s="8" t="s">
        <v>63</v>
      </c>
      <c r="F182" s="6">
        <v>526</v>
      </c>
      <c r="G182" s="9">
        <v>60</v>
      </c>
      <c r="H182" s="9">
        <v>19</v>
      </c>
      <c r="I182" s="6" t="s">
        <v>15</v>
      </c>
      <c r="J182" s="6" t="s">
        <v>18</v>
      </c>
      <c r="K182" s="6" t="s">
        <v>17</v>
      </c>
      <c r="L182" t="str">
        <f>VLOOKUP(E182,Lookup_Data!$C$7:$E$25,2,FALSE)</f>
        <v>England</v>
      </c>
      <c r="M182" t="str">
        <f>VLOOKUP(E182,Lookup_Data!$C$7:$E$25,3,FALSE)</f>
        <v>BUTTS</v>
      </c>
    </row>
    <row r="183" spans="2:13" x14ac:dyDescent="0.2">
      <c r="B183" s="6" t="s">
        <v>12</v>
      </c>
      <c r="C183" s="7">
        <v>37633</v>
      </c>
      <c r="D183" s="8" t="s">
        <v>70</v>
      </c>
      <c r="E183" s="8" t="s">
        <v>24</v>
      </c>
      <c r="F183" s="6">
        <v>526</v>
      </c>
      <c r="G183" s="6">
        <v>60</v>
      </c>
      <c r="H183" s="6">
        <v>18</v>
      </c>
      <c r="I183" s="6" t="s">
        <v>22</v>
      </c>
      <c r="J183" s="6" t="s">
        <v>18</v>
      </c>
      <c r="K183" s="6" t="s">
        <v>17</v>
      </c>
      <c r="L183" t="str">
        <f>VLOOKUP(E183,Lookup_Data!$C$7:$E$25,2,FALSE)</f>
        <v>England</v>
      </c>
      <c r="M183" t="str">
        <f>VLOOKUP(E183,Lookup_Data!$C$7:$E$25,3,FALSE)</f>
        <v>BUTTS</v>
      </c>
    </row>
    <row r="184" spans="2:13" x14ac:dyDescent="0.2">
      <c r="B184" s="12" t="s">
        <v>187</v>
      </c>
      <c r="C184" s="7">
        <v>37676</v>
      </c>
      <c r="D184" s="13" t="s">
        <v>85</v>
      </c>
      <c r="E184" s="8" t="s">
        <v>50</v>
      </c>
      <c r="F184" s="6">
        <v>526</v>
      </c>
      <c r="G184" s="6">
        <v>60</v>
      </c>
      <c r="H184" s="6">
        <v>15</v>
      </c>
      <c r="I184" s="6" t="s">
        <v>15</v>
      </c>
      <c r="J184" s="6" t="s">
        <v>18</v>
      </c>
      <c r="K184" s="6" t="s">
        <v>17</v>
      </c>
      <c r="L184" t="str">
        <f>VLOOKUP(E184,Lookup_Data!$C$7:$E$25,2,FALSE)</f>
        <v>England</v>
      </c>
      <c r="M184" t="str">
        <f>VLOOKUP(E184,Lookup_Data!$C$7:$E$25,3,FALSE)</f>
        <v>None</v>
      </c>
    </row>
    <row r="185" spans="2:13" x14ac:dyDescent="0.2">
      <c r="B185" s="12" t="s">
        <v>309</v>
      </c>
      <c r="C185" s="10">
        <v>37569</v>
      </c>
      <c r="D185" s="11" t="s">
        <v>67</v>
      </c>
      <c r="E185" s="11" t="s">
        <v>26</v>
      </c>
      <c r="F185" s="12">
        <v>526</v>
      </c>
      <c r="G185" s="12">
        <v>60</v>
      </c>
      <c r="H185" s="12">
        <v>15</v>
      </c>
      <c r="I185" s="6" t="s">
        <v>22</v>
      </c>
      <c r="J185" s="6" t="s">
        <v>18</v>
      </c>
      <c r="K185" s="6" t="s">
        <v>17</v>
      </c>
      <c r="L185" t="str">
        <f>VLOOKUP(E185,Lookup_Data!$C$7:$E$25,2,FALSE)</f>
        <v>England</v>
      </c>
      <c r="M185" t="str">
        <f>VLOOKUP(E185,Lookup_Data!$C$7:$E$25,3,FALSE)</f>
        <v>BUTTS</v>
      </c>
    </row>
    <row r="186" spans="2:13" x14ac:dyDescent="0.2">
      <c r="B186" s="6" t="s">
        <v>398</v>
      </c>
      <c r="C186" s="7">
        <v>37559</v>
      </c>
      <c r="D186" s="8" t="s">
        <v>68</v>
      </c>
      <c r="E186" s="8" t="s">
        <v>34</v>
      </c>
      <c r="F186" s="6">
        <v>526</v>
      </c>
      <c r="G186" s="6">
        <v>60</v>
      </c>
      <c r="H186" s="6">
        <v>15</v>
      </c>
      <c r="I186" s="6" t="s">
        <v>22</v>
      </c>
      <c r="J186" s="6" t="s">
        <v>18</v>
      </c>
      <c r="K186" s="6" t="s">
        <v>17</v>
      </c>
      <c r="L186" t="str">
        <f>VLOOKUP(E186,Lookup_Data!$C$7:$E$25,2,FALSE)</f>
        <v>England</v>
      </c>
      <c r="M186" t="str">
        <f>VLOOKUP(E186,Lookup_Data!$C$7:$E$25,3,FALSE)</f>
        <v>SEAL</v>
      </c>
    </row>
    <row r="187" spans="2:13" x14ac:dyDescent="0.2">
      <c r="B187" s="12" t="s">
        <v>187</v>
      </c>
      <c r="C187" s="7">
        <v>37675</v>
      </c>
      <c r="D187" s="8" t="s">
        <v>47</v>
      </c>
      <c r="E187" s="8" t="s">
        <v>48</v>
      </c>
      <c r="F187" s="6">
        <v>526</v>
      </c>
      <c r="G187" s="6">
        <v>60</v>
      </c>
      <c r="H187" s="6">
        <v>7</v>
      </c>
      <c r="I187" s="6" t="s">
        <v>15</v>
      </c>
      <c r="J187" s="6" t="s">
        <v>18</v>
      </c>
      <c r="K187" s="6" t="s">
        <v>17</v>
      </c>
      <c r="L187" t="str">
        <f>VLOOKUP(E187,Lookup_Data!$C$7:$E$25,2,FALSE)</f>
        <v>Scotland</v>
      </c>
      <c r="M187" t="str">
        <f>VLOOKUP(E187,Lookup_Data!$C$7:$E$25,3,FALSE)</f>
        <v>SUSF</v>
      </c>
    </row>
    <row r="188" spans="2:13" x14ac:dyDescent="0.2">
      <c r="B188" s="6" t="s">
        <v>12</v>
      </c>
      <c r="C188" s="7">
        <v>37652</v>
      </c>
      <c r="D188" s="11" t="s">
        <v>71</v>
      </c>
      <c r="E188" s="11" t="s">
        <v>24</v>
      </c>
      <c r="F188" s="12">
        <v>525</v>
      </c>
      <c r="G188" s="12">
        <v>60</v>
      </c>
      <c r="H188" s="12">
        <v>16</v>
      </c>
      <c r="I188" s="6" t="s">
        <v>15</v>
      </c>
      <c r="J188" s="6" t="s">
        <v>18</v>
      </c>
      <c r="K188" s="6" t="s">
        <v>17</v>
      </c>
      <c r="L188" t="str">
        <f>VLOOKUP(E188,Lookup_Data!$C$7:$E$25,2,FALSE)</f>
        <v>England</v>
      </c>
      <c r="M188" t="str">
        <f>VLOOKUP(E188,Lookup_Data!$C$7:$E$25,3,FALSE)</f>
        <v>BUTTS</v>
      </c>
    </row>
    <row r="189" spans="2:13" x14ac:dyDescent="0.2">
      <c r="B189" s="12" t="s">
        <v>187</v>
      </c>
      <c r="C189" s="7">
        <v>37667</v>
      </c>
      <c r="D189" s="8" t="s">
        <v>72</v>
      </c>
      <c r="E189" s="8" t="s">
        <v>14</v>
      </c>
      <c r="F189" s="6">
        <v>525</v>
      </c>
      <c r="G189" s="6">
        <v>60</v>
      </c>
      <c r="H189" s="6">
        <v>15</v>
      </c>
      <c r="I189" s="6" t="s">
        <v>22</v>
      </c>
      <c r="J189" s="6" t="s">
        <v>18</v>
      </c>
      <c r="K189" s="6" t="s">
        <v>53</v>
      </c>
      <c r="L189" t="str">
        <f>VLOOKUP(E189,Lookup_Data!$C$7:$E$25,2,FALSE)</f>
        <v>Scotland</v>
      </c>
      <c r="M189" t="str">
        <f>VLOOKUP(E189,Lookup_Data!$C$7:$E$25,3,FALSE)</f>
        <v>SUSF</v>
      </c>
    </row>
    <row r="190" spans="2:13" x14ac:dyDescent="0.2">
      <c r="B190" s="12" t="s">
        <v>187</v>
      </c>
      <c r="C190" s="7">
        <v>37309</v>
      </c>
      <c r="D190" s="8" t="s">
        <v>141</v>
      </c>
      <c r="E190" s="8" t="s">
        <v>34</v>
      </c>
      <c r="F190" s="6">
        <v>525</v>
      </c>
      <c r="G190" s="6">
        <v>60</v>
      </c>
      <c r="H190" s="6">
        <v>12</v>
      </c>
      <c r="I190" s="6" t="s">
        <v>15</v>
      </c>
      <c r="J190" s="6" t="s">
        <v>18</v>
      </c>
      <c r="K190" s="6" t="s">
        <v>17</v>
      </c>
      <c r="L190" t="str">
        <f>VLOOKUP(E190,Lookup_Data!$C$7:$E$25,2,FALSE)</f>
        <v>England</v>
      </c>
      <c r="M190" t="str">
        <f>VLOOKUP(E190,Lookup_Data!$C$7:$E$25,3,FALSE)</f>
        <v>SEAL</v>
      </c>
    </row>
    <row r="191" spans="2:13" x14ac:dyDescent="0.2">
      <c r="B191" s="12" t="s">
        <v>187</v>
      </c>
      <c r="C191" s="7">
        <v>37655</v>
      </c>
      <c r="D191" s="8" t="s">
        <v>87</v>
      </c>
      <c r="E191" s="8" t="s">
        <v>50</v>
      </c>
      <c r="F191" s="6">
        <v>525</v>
      </c>
      <c r="G191" s="6">
        <v>60</v>
      </c>
      <c r="H191" s="6">
        <v>9</v>
      </c>
      <c r="I191" s="6" t="s">
        <v>15</v>
      </c>
      <c r="J191" s="6" t="s">
        <v>16</v>
      </c>
      <c r="K191" s="6" t="s">
        <v>17</v>
      </c>
      <c r="L191" t="str">
        <f>VLOOKUP(E191,Lookup_Data!$C$7:$E$25,2,FALSE)</f>
        <v>England</v>
      </c>
      <c r="M191" t="str">
        <f>VLOOKUP(E191,Lookup_Data!$C$7:$E$25,3,FALSE)</f>
        <v>None</v>
      </c>
    </row>
    <row r="192" spans="2:13" x14ac:dyDescent="0.2">
      <c r="B192" s="6" t="s">
        <v>398</v>
      </c>
      <c r="C192" s="7">
        <v>37563</v>
      </c>
      <c r="D192" s="8" t="s">
        <v>54</v>
      </c>
      <c r="E192" s="8" t="s">
        <v>21</v>
      </c>
      <c r="F192" s="6">
        <v>524</v>
      </c>
      <c r="G192" s="6">
        <v>60</v>
      </c>
      <c r="H192" s="6">
        <v>34</v>
      </c>
      <c r="I192" s="6" t="s">
        <v>15</v>
      </c>
      <c r="J192" s="6" t="s">
        <v>16</v>
      </c>
      <c r="K192" s="6" t="s">
        <v>17</v>
      </c>
      <c r="L192" t="str">
        <f>VLOOKUP(E192,Lookup_Data!$C$7:$E$25,2,FALSE)</f>
        <v>England</v>
      </c>
      <c r="M192" t="str">
        <f>VLOOKUP(E192,Lookup_Data!$C$7:$E$25,3,FALSE)</f>
        <v>BUTTS</v>
      </c>
    </row>
    <row r="193" spans="2:13" x14ac:dyDescent="0.2">
      <c r="B193" s="12" t="s">
        <v>187</v>
      </c>
      <c r="D193" s="11" t="s">
        <v>105</v>
      </c>
      <c r="E193" s="8" t="s">
        <v>63</v>
      </c>
      <c r="F193" s="12">
        <v>524</v>
      </c>
      <c r="G193" s="12">
        <v>60</v>
      </c>
      <c r="H193" s="12">
        <v>16</v>
      </c>
      <c r="I193" s="6" t="s">
        <v>15</v>
      </c>
      <c r="J193" s="6" t="s">
        <v>18</v>
      </c>
      <c r="K193" s="12" t="s">
        <v>17</v>
      </c>
      <c r="L193" t="str">
        <f>VLOOKUP(E193,Lookup_Data!$C$7:$E$25,2,FALSE)</f>
        <v>England</v>
      </c>
      <c r="M193" t="str">
        <f>VLOOKUP(E193,Lookup_Data!$C$7:$E$25,3,FALSE)</f>
        <v>BUTTS</v>
      </c>
    </row>
    <row r="194" spans="2:13" x14ac:dyDescent="0.2">
      <c r="B194" s="6" t="s">
        <v>12</v>
      </c>
      <c r="C194" s="7">
        <v>37647</v>
      </c>
      <c r="D194" s="8" t="s">
        <v>72</v>
      </c>
      <c r="E194" s="8" t="s">
        <v>14</v>
      </c>
      <c r="F194" s="6">
        <v>524</v>
      </c>
      <c r="G194" s="6">
        <v>60</v>
      </c>
      <c r="H194" s="6">
        <v>15</v>
      </c>
      <c r="I194" s="6" t="s">
        <v>22</v>
      </c>
      <c r="J194" s="6" t="s">
        <v>18</v>
      </c>
      <c r="K194" s="6" t="s">
        <v>53</v>
      </c>
      <c r="L194" t="str">
        <f>VLOOKUP(E194,Lookup_Data!$C$7:$E$25,2,FALSE)</f>
        <v>Scotland</v>
      </c>
      <c r="M194" t="str">
        <f>VLOOKUP(E194,Lookup_Data!$C$7:$E$25,3,FALSE)</f>
        <v>SUSF</v>
      </c>
    </row>
    <row r="195" spans="2:13" x14ac:dyDescent="0.2">
      <c r="B195" s="6" t="s">
        <v>398</v>
      </c>
      <c r="C195" s="7">
        <v>37560</v>
      </c>
      <c r="D195" s="8" t="s">
        <v>205</v>
      </c>
      <c r="E195" s="8" t="s">
        <v>63</v>
      </c>
      <c r="F195" s="6">
        <v>524</v>
      </c>
      <c r="G195" s="6">
        <v>60</v>
      </c>
      <c r="H195" s="6">
        <v>15</v>
      </c>
      <c r="I195" s="6" t="s">
        <v>15</v>
      </c>
      <c r="J195" s="6" t="s">
        <v>18</v>
      </c>
      <c r="K195" s="6" t="s">
        <v>17</v>
      </c>
      <c r="L195" t="str">
        <f>VLOOKUP(E195,Lookup_Data!$C$7:$E$25,2,FALSE)</f>
        <v>England</v>
      </c>
      <c r="M195" t="str">
        <f>VLOOKUP(E195,Lookup_Data!$C$7:$E$25,3,FALSE)</f>
        <v>BUTTS</v>
      </c>
    </row>
    <row r="196" spans="2:13" x14ac:dyDescent="0.2">
      <c r="B196" s="12" t="s">
        <v>187</v>
      </c>
      <c r="C196" s="7">
        <v>37309</v>
      </c>
      <c r="D196" s="8" t="s">
        <v>104</v>
      </c>
      <c r="E196" s="11" t="s">
        <v>34</v>
      </c>
      <c r="F196" s="6">
        <v>524</v>
      </c>
      <c r="G196" s="12">
        <v>60</v>
      </c>
      <c r="H196" s="12">
        <v>14</v>
      </c>
      <c r="I196" s="6" t="s">
        <v>15</v>
      </c>
      <c r="J196" s="6" t="s">
        <v>18</v>
      </c>
      <c r="K196" s="6" t="s">
        <v>17</v>
      </c>
      <c r="L196" t="str">
        <f>VLOOKUP(E196,Lookup_Data!$C$7:$E$25,2,FALSE)</f>
        <v>England</v>
      </c>
      <c r="M196" t="str">
        <f>VLOOKUP(E196,Lookup_Data!$C$7:$E$25,3,FALSE)</f>
        <v>SEAL</v>
      </c>
    </row>
    <row r="197" spans="2:13" x14ac:dyDescent="0.2">
      <c r="B197" s="6" t="s">
        <v>398</v>
      </c>
      <c r="C197" s="7">
        <v>37564</v>
      </c>
      <c r="D197" s="8" t="s">
        <v>67</v>
      </c>
      <c r="E197" s="8" t="s">
        <v>26</v>
      </c>
      <c r="F197" s="6">
        <v>524</v>
      </c>
      <c r="G197" s="6">
        <v>60</v>
      </c>
      <c r="H197" s="6">
        <v>14</v>
      </c>
      <c r="I197" s="6" t="s">
        <v>22</v>
      </c>
      <c r="J197" s="6" t="s">
        <v>18</v>
      </c>
      <c r="K197" s="6" t="s">
        <v>17</v>
      </c>
      <c r="L197" t="str">
        <f>VLOOKUP(E197,Lookup_Data!$C$7:$E$25,2,FALSE)</f>
        <v>England</v>
      </c>
      <c r="M197" t="str">
        <f>VLOOKUP(E197,Lookup_Data!$C$7:$E$25,3,FALSE)</f>
        <v>BUTTS</v>
      </c>
    </row>
    <row r="198" spans="2:13" x14ac:dyDescent="0.2">
      <c r="B198" s="12" t="s">
        <v>187</v>
      </c>
      <c r="C198" s="7">
        <v>37667</v>
      </c>
      <c r="D198" s="8" t="s">
        <v>93</v>
      </c>
      <c r="E198" s="8" t="s">
        <v>21</v>
      </c>
      <c r="F198" s="6">
        <v>524</v>
      </c>
      <c r="G198" s="6">
        <v>60</v>
      </c>
      <c r="H198" s="6">
        <v>13</v>
      </c>
      <c r="I198" s="6" t="s">
        <v>15</v>
      </c>
      <c r="J198" s="6" t="s">
        <v>18</v>
      </c>
      <c r="K198" s="6" t="s">
        <v>17</v>
      </c>
      <c r="L198" t="str">
        <f>VLOOKUP(E198,Lookup_Data!$C$7:$E$25,2,FALSE)</f>
        <v>England</v>
      </c>
      <c r="M198" t="str">
        <f>VLOOKUP(E198,Lookup_Data!$C$7:$E$25,3,FALSE)</f>
        <v>BUTTS</v>
      </c>
    </row>
    <row r="199" spans="2:13" x14ac:dyDescent="0.2">
      <c r="B199" s="12" t="s">
        <v>309</v>
      </c>
      <c r="C199" s="10" t="s">
        <v>314</v>
      </c>
      <c r="D199" s="11" t="s">
        <v>197</v>
      </c>
      <c r="E199" s="11" t="s">
        <v>445</v>
      </c>
      <c r="F199" s="12">
        <v>524</v>
      </c>
      <c r="G199" s="12">
        <v>60</v>
      </c>
      <c r="I199" s="6" t="s">
        <v>22</v>
      </c>
      <c r="J199" s="6" t="s">
        <v>18</v>
      </c>
      <c r="K199" s="6" t="s">
        <v>17</v>
      </c>
      <c r="L199" t="str">
        <f>VLOOKUP(E199,Lookup_Data!$C$7:$E$25,2,FALSE)</f>
        <v>England</v>
      </c>
      <c r="M199" t="str">
        <f>VLOOKUP(E199,Lookup_Data!$C$7:$E$25,3,FALSE)</f>
        <v>SEAL</v>
      </c>
    </row>
    <row r="200" spans="2:13" x14ac:dyDescent="0.2">
      <c r="B200" s="6" t="s">
        <v>12</v>
      </c>
      <c r="C200" s="7"/>
      <c r="D200" s="8" t="s">
        <v>73</v>
      </c>
      <c r="E200" s="8" t="s">
        <v>63</v>
      </c>
      <c r="F200" s="6">
        <v>523</v>
      </c>
      <c r="G200" s="6">
        <v>60</v>
      </c>
      <c r="H200" s="6">
        <v>17</v>
      </c>
      <c r="I200" s="6" t="s">
        <v>15</v>
      </c>
      <c r="J200" s="6" t="s">
        <v>18</v>
      </c>
      <c r="K200" s="6" t="s">
        <v>17</v>
      </c>
      <c r="L200" t="str">
        <f>VLOOKUP(E200,Lookup_Data!$C$7:$E$25,2,FALSE)</f>
        <v>England</v>
      </c>
      <c r="M200" t="str">
        <f>VLOOKUP(E200,Lookup_Data!$C$7:$E$25,3,FALSE)</f>
        <v>BUTTS</v>
      </c>
    </row>
    <row r="201" spans="2:13" x14ac:dyDescent="0.2">
      <c r="B201" s="12" t="s">
        <v>309</v>
      </c>
      <c r="C201" s="10">
        <v>37584</v>
      </c>
      <c r="D201" s="11" t="s">
        <v>215</v>
      </c>
      <c r="E201" s="11" t="s">
        <v>211</v>
      </c>
      <c r="F201" s="12">
        <v>523</v>
      </c>
      <c r="G201" s="12">
        <v>60</v>
      </c>
      <c r="H201" s="12">
        <v>16</v>
      </c>
      <c r="I201" s="6" t="s">
        <v>15</v>
      </c>
      <c r="J201" s="6" t="s">
        <v>18</v>
      </c>
      <c r="K201" s="6" t="s">
        <v>17</v>
      </c>
      <c r="L201" t="str">
        <f>VLOOKUP(E201,Lookup_Data!$C$7:$E$25,2,FALSE)</f>
        <v>England</v>
      </c>
      <c r="M201" t="str">
        <f>VLOOKUP(E201,Lookup_Data!$C$7:$E$25,3,FALSE)</f>
        <v>BUTTS</v>
      </c>
    </row>
    <row r="202" spans="2:13" x14ac:dyDescent="0.2">
      <c r="B202" s="6" t="s">
        <v>398</v>
      </c>
      <c r="C202" s="7">
        <v>37560</v>
      </c>
      <c r="D202" s="8" t="s">
        <v>47</v>
      </c>
      <c r="E202" s="8" t="s">
        <v>48</v>
      </c>
      <c r="F202" s="6">
        <v>523</v>
      </c>
      <c r="G202" s="6">
        <v>60</v>
      </c>
      <c r="H202" s="6">
        <v>16</v>
      </c>
      <c r="I202" s="6" t="s">
        <v>15</v>
      </c>
      <c r="J202" s="6" t="s">
        <v>18</v>
      </c>
      <c r="K202" s="6" t="s">
        <v>17</v>
      </c>
      <c r="L202" t="str">
        <f>VLOOKUP(E202,Lookup_Data!$C$7:$E$25,2,FALSE)</f>
        <v>Scotland</v>
      </c>
      <c r="M202" t="str">
        <f>VLOOKUP(E202,Lookup_Data!$C$7:$E$25,3,FALSE)</f>
        <v>SUSF</v>
      </c>
    </row>
    <row r="203" spans="2:13" x14ac:dyDescent="0.2">
      <c r="B203" s="6" t="s">
        <v>12</v>
      </c>
      <c r="C203" s="7">
        <v>37643</v>
      </c>
      <c r="D203" s="13" t="s">
        <v>74</v>
      </c>
      <c r="E203" s="8" t="s">
        <v>44</v>
      </c>
      <c r="F203" s="6">
        <v>523</v>
      </c>
      <c r="G203" s="6">
        <v>60</v>
      </c>
      <c r="H203" s="6">
        <v>11</v>
      </c>
      <c r="I203" s="6" t="s">
        <v>15</v>
      </c>
      <c r="J203" s="6" t="s">
        <v>18</v>
      </c>
      <c r="K203" s="6" t="s">
        <v>17</v>
      </c>
      <c r="L203" t="str">
        <f>VLOOKUP(E203,Lookup_Data!$C$7:$E$25,2,FALSE)</f>
        <v>England</v>
      </c>
      <c r="M203" t="str">
        <f>VLOOKUP(E203,Lookup_Data!$C$7:$E$25,3,FALSE)</f>
        <v>NEUAL</v>
      </c>
    </row>
    <row r="204" spans="2:13" x14ac:dyDescent="0.2">
      <c r="B204" s="12" t="s">
        <v>187</v>
      </c>
      <c r="C204" s="7"/>
      <c r="D204" s="8" t="s">
        <v>69</v>
      </c>
      <c r="E204" s="8" t="s">
        <v>63</v>
      </c>
      <c r="F204" s="6">
        <v>522</v>
      </c>
      <c r="G204" s="6">
        <v>60</v>
      </c>
      <c r="H204" s="6">
        <v>13</v>
      </c>
      <c r="I204" s="6" t="s">
        <v>22</v>
      </c>
      <c r="J204" s="6" t="s">
        <v>18</v>
      </c>
      <c r="K204" s="6" t="s">
        <v>17</v>
      </c>
      <c r="L204" t="str">
        <f>VLOOKUP(E204,Lookup_Data!$C$7:$E$25,2,FALSE)</f>
        <v>England</v>
      </c>
      <c r="M204" t="str">
        <f>VLOOKUP(E204,Lookup_Data!$C$7:$E$25,3,FALSE)</f>
        <v>BUTTS</v>
      </c>
    </row>
    <row r="205" spans="2:13" x14ac:dyDescent="0.2">
      <c r="B205" s="12" t="s">
        <v>187</v>
      </c>
      <c r="C205" s="7">
        <v>37656</v>
      </c>
      <c r="D205" s="8" t="s">
        <v>97</v>
      </c>
      <c r="E205" s="8" t="s">
        <v>44</v>
      </c>
      <c r="F205" s="6">
        <v>522</v>
      </c>
      <c r="G205" s="6">
        <v>60</v>
      </c>
      <c r="H205" s="6">
        <v>9</v>
      </c>
      <c r="I205" s="6" t="s">
        <v>15</v>
      </c>
      <c r="J205" s="6" t="s">
        <v>18</v>
      </c>
      <c r="K205" s="6" t="s">
        <v>53</v>
      </c>
      <c r="L205" t="str">
        <f>VLOOKUP(E205,Lookup_Data!$C$7:$E$25,2,FALSE)</f>
        <v>England</v>
      </c>
      <c r="M205" t="str">
        <f>VLOOKUP(E205,Lookup_Data!$C$7:$E$25,3,FALSE)</f>
        <v>NEUAL</v>
      </c>
    </row>
    <row r="206" spans="2:13" x14ac:dyDescent="0.2">
      <c r="B206" s="12" t="s">
        <v>187</v>
      </c>
      <c r="C206" s="7"/>
      <c r="D206" s="8" t="s">
        <v>90</v>
      </c>
      <c r="E206" s="8" t="s">
        <v>30</v>
      </c>
      <c r="F206" s="6">
        <v>521</v>
      </c>
      <c r="G206" s="6">
        <v>60</v>
      </c>
      <c r="H206" s="6">
        <v>17</v>
      </c>
      <c r="I206" s="6" t="s">
        <v>15</v>
      </c>
      <c r="J206" s="6" t="s">
        <v>18</v>
      </c>
      <c r="K206" s="6" t="s">
        <v>53</v>
      </c>
      <c r="L206" t="str">
        <f>VLOOKUP(E206,Lookup_Data!$C$7:$E$25,2,FALSE)</f>
        <v>England</v>
      </c>
      <c r="M206" t="str">
        <f>VLOOKUP(E206,Lookup_Data!$C$7:$E$25,3,FALSE)</f>
        <v>SWWU</v>
      </c>
    </row>
    <row r="207" spans="2:13" x14ac:dyDescent="0.2">
      <c r="B207" s="6" t="s">
        <v>12</v>
      </c>
      <c r="C207" s="7"/>
      <c r="D207" s="8" t="s">
        <v>75</v>
      </c>
      <c r="E207" s="8" t="s">
        <v>39</v>
      </c>
      <c r="F207" s="6">
        <v>521</v>
      </c>
      <c r="G207" s="6">
        <v>60</v>
      </c>
      <c r="H207" s="6">
        <v>15</v>
      </c>
      <c r="I207" s="6" t="s">
        <v>15</v>
      </c>
      <c r="J207" s="6" t="s">
        <v>16</v>
      </c>
      <c r="K207" s="6" t="s">
        <v>17</v>
      </c>
      <c r="L207" t="str">
        <f>VLOOKUP(E207,Lookup_Data!$C$7:$E$25,2,FALSE)</f>
        <v>England</v>
      </c>
      <c r="M207" t="str">
        <f>VLOOKUP(E207,Lookup_Data!$C$7:$E$25,3,FALSE)</f>
        <v>None</v>
      </c>
    </row>
    <row r="208" spans="2:13" x14ac:dyDescent="0.2">
      <c r="B208" s="6" t="s">
        <v>12</v>
      </c>
      <c r="C208" s="7">
        <v>37636</v>
      </c>
      <c r="D208" s="8" t="s">
        <v>76</v>
      </c>
      <c r="E208" s="8" t="s">
        <v>44</v>
      </c>
      <c r="F208" s="6">
        <v>521</v>
      </c>
      <c r="G208" s="6">
        <v>60</v>
      </c>
      <c r="H208" s="6">
        <v>12</v>
      </c>
      <c r="I208" s="6" t="s">
        <v>15</v>
      </c>
      <c r="J208" s="6" t="s">
        <v>18</v>
      </c>
      <c r="K208" s="6" t="s">
        <v>17</v>
      </c>
      <c r="L208" t="str">
        <f>VLOOKUP(E208,Lookup_Data!$C$7:$E$25,2,FALSE)</f>
        <v>England</v>
      </c>
      <c r="M208" t="str">
        <f>VLOOKUP(E208,Lookup_Data!$C$7:$E$25,3,FALSE)</f>
        <v>NEUAL</v>
      </c>
    </row>
    <row r="209" spans="2:13" x14ac:dyDescent="0.2">
      <c r="B209" s="12" t="s">
        <v>187</v>
      </c>
      <c r="C209" s="7">
        <v>37674</v>
      </c>
      <c r="D209" s="8" t="s">
        <v>206</v>
      </c>
      <c r="E209" s="8" t="s">
        <v>24</v>
      </c>
      <c r="F209" s="6">
        <v>521</v>
      </c>
      <c r="G209" s="6">
        <v>59</v>
      </c>
      <c r="H209" s="6">
        <v>17</v>
      </c>
      <c r="I209" s="6" t="s">
        <v>15</v>
      </c>
      <c r="J209" s="6" t="s">
        <v>18</v>
      </c>
      <c r="K209" s="6" t="s">
        <v>17</v>
      </c>
      <c r="L209" t="str">
        <f>VLOOKUP(E209,Lookup_Data!$C$7:$E$25,2,FALSE)</f>
        <v>England</v>
      </c>
      <c r="M209" t="str">
        <f>VLOOKUP(E209,Lookup_Data!$C$7:$E$25,3,FALSE)</f>
        <v>BUTTS</v>
      </c>
    </row>
    <row r="210" spans="2:13" x14ac:dyDescent="0.2">
      <c r="B210" s="12" t="s">
        <v>187</v>
      </c>
      <c r="C210" s="7">
        <v>37674</v>
      </c>
      <c r="D210" s="8" t="s">
        <v>57</v>
      </c>
      <c r="E210" s="8" t="s">
        <v>46</v>
      </c>
      <c r="F210" s="6">
        <v>520</v>
      </c>
      <c r="G210" s="6">
        <v>60</v>
      </c>
      <c r="H210" s="6">
        <v>18</v>
      </c>
      <c r="I210" s="6" t="s">
        <v>15</v>
      </c>
      <c r="J210" s="6" t="s">
        <v>18</v>
      </c>
      <c r="K210" s="6" t="s">
        <v>17</v>
      </c>
      <c r="L210" t="str">
        <f>VLOOKUP(E210,Lookup_Data!$C$7:$E$25,2,FALSE)</f>
        <v>England</v>
      </c>
      <c r="M210" t="str">
        <f>VLOOKUP(E210,Lookup_Data!$C$7:$E$25,3,FALSE)</f>
        <v>NEUAL</v>
      </c>
    </row>
    <row r="211" spans="2:13" x14ac:dyDescent="0.2">
      <c r="B211" s="12" t="s">
        <v>309</v>
      </c>
      <c r="C211" s="10">
        <v>37589</v>
      </c>
      <c r="D211" s="11" t="s">
        <v>78</v>
      </c>
      <c r="E211" s="11" t="s">
        <v>79</v>
      </c>
      <c r="F211" s="12">
        <v>520</v>
      </c>
      <c r="G211" s="12">
        <v>60</v>
      </c>
      <c r="H211" s="12">
        <v>13</v>
      </c>
      <c r="I211" s="6" t="s">
        <v>15</v>
      </c>
      <c r="J211" s="6" t="s">
        <v>80</v>
      </c>
      <c r="K211" s="6" t="s">
        <v>17</v>
      </c>
      <c r="L211" t="str">
        <f>VLOOKUP(E211,Lookup_Data!$C$7:$E$25,2,FALSE)</f>
        <v>Wales</v>
      </c>
      <c r="M211" t="str">
        <f>VLOOKUP(E211,Lookup_Data!$C$7:$E$25,3,FALSE)</f>
        <v>None</v>
      </c>
    </row>
    <row r="212" spans="2:13" x14ac:dyDescent="0.2">
      <c r="B212" s="12" t="s">
        <v>309</v>
      </c>
      <c r="C212" s="10">
        <v>37577</v>
      </c>
      <c r="D212" s="11" t="s">
        <v>213</v>
      </c>
      <c r="E212" s="11" t="s">
        <v>34</v>
      </c>
      <c r="F212" s="12">
        <v>520</v>
      </c>
      <c r="G212" s="12">
        <v>60</v>
      </c>
      <c r="H212" s="12">
        <v>13</v>
      </c>
      <c r="I212" s="6" t="s">
        <v>15</v>
      </c>
      <c r="J212" s="6" t="s">
        <v>18</v>
      </c>
      <c r="K212" s="6" t="s">
        <v>17</v>
      </c>
      <c r="L212" t="str">
        <f>VLOOKUP(E212,Lookup_Data!$C$7:$E$25,2,FALSE)</f>
        <v>England</v>
      </c>
      <c r="M212" t="str">
        <f>VLOOKUP(E212,Lookup_Data!$C$7:$E$25,3,FALSE)</f>
        <v>SEAL</v>
      </c>
    </row>
    <row r="213" spans="2:13" x14ac:dyDescent="0.2">
      <c r="B213" s="12" t="s">
        <v>187</v>
      </c>
      <c r="C213" s="7">
        <v>37667</v>
      </c>
      <c r="D213" s="11" t="s">
        <v>207</v>
      </c>
      <c r="E213" s="11" t="s">
        <v>46</v>
      </c>
      <c r="F213" s="12">
        <v>520</v>
      </c>
      <c r="G213" s="12">
        <v>60</v>
      </c>
      <c r="H213" s="12">
        <v>6</v>
      </c>
      <c r="I213" s="6" t="s">
        <v>15</v>
      </c>
      <c r="J213" s="6" t="s">
        <v>16</v>
      </c>
      <c r="K213" s="6" t="s">
        <v>17</v>
      </c>
      <c r="L213" t="str">
        <f>VLOOKUP(E213,Lookup_Data!$C$7:$E$25,2,FALSE)</f>
        <v>England</v>
      </c>
      <c r="M213" t="str">
        <f>VLOOKUP(E213,Lookup_Data!$C$7:$E$25,3,FALSE)</f>
        <v>NEUAL</v>
      </c>
    </row>
    <row r="214" spans="2:13" x14ac:dyDescent="0.2">
      <c r="B214" s="12" t="s">
        <v>187</v>
      </c>
      <c r="C214" s="7">
        <v>37670</v>
      </c>
      <c r="D214" s="8" t="s">
        <v>208</v>
      </c>
      <c r="E214" s="8" t="s">
        <v>50</v>
      </c>
      <c r="F214" s="6">
        <v>519</v>
      </c>
      <c r="G214" s="6">
        <v>60</v>
      </c>
      <c r="H214" s="6">
        <v>11</v>
      </c>
      <c r="I214" s="6" t="s">
        <v>15</v>
      </c>
      <c r="J214" s="6" t="s">
        <v>18</v>
      </c>
      <c r="K214" s="6" t="s">
        <v>17</v>
      </c>
      <c r="L214" t="str">
        <f>VLOOKUP(E214,Lookup_Data!$C$7:$E$25,2,FALSE)</f>
        <v>England</v>
      </c>
      <c r="M214" t="str">
        <f>VLOOKUP(E214,Lookup_Data!$C$7:$E$25,3,FALSE)</f>
        <v>None</v>
      </c>
    </row>
    <row r="215" spans="2:13" x14ac:dyDescent="0.2">
      <c r="B215" s="12" t="s">
        <v>309</v>
      </c>
      <c r="C215" s="10" t="s">
        <v>312</v>
      </c>
      <c r="D215" s="11" t="s">
        <v>206</v>
      </c>
      <c r="E215" s="11" t="s">
        <v>24</v>
      </c>
      <c r="F215" s="12">
        <v>519</v>
      </c>
      <c r="G215" s="12">
        <v>60</v>
      </c>
      <c r="H215" s="12">
        <v>11</v>
      </c>
      <c r="I215" s="6" t="s">
        <v>15</v>
      </c>
      <c r="J215" s="6" t="s">
        <v>18</v>
      </c>
      <c r="K215" s="6" t="s">
        <v>17</v>
      </c>
      <c r="L215" t="str">
        <f>VLOOKUP(E215,Lookup_Data!$C$7:$E$25,2,FALSE)</f>
        <v>England</v>
      </c>
      <c r="M215" t="str">
        <f>VLOOKUP(E215,Lookup_Data!$C$7:$E$25,3,FALSE)</f>
        <v>BUTTS</v>
      </c>
    </row>
    <row r="216" spans="2:13" x14ac:dyDescent="0.2">
      <c r="B216" s="12" t="s">
        <v>187</v>
      </c>
      <c r="C216" s="7">
        <v>37677</v>
      </c>
      <c r="D216" s="8" t="s">
        <v>103</v>
      </c>
      <c r="E216" s="8" t="s">
        <v>14</v>
      </c>
      <c r="F216" s="6">
        <v>519</v>
      </c>
      <c r="G216" s="6">
        <v>60</v>
      </c>
      <c r="H216" s="6"/>
      <c r="I216" s="6" t="s">
        <v>15</v>
      </c>
      <c r="J216" s="6" t="s">
        <v>18</v>
      </c>
      <c r="K216" s="6" t="s">
        <v>53</v>
      </c>
      <c r="L216" t="str">
        <f>VLOOKUP(E216,Lookup_Data!$C$7:$E$25,2,FALSE)</f>
        <v>Scotland</v>
      </c>
      <c r="M216" t="str">
        <f>VLOOKUP(E216,Lookup_Data!$C$7:$E$25,3,FALSE)</f>
        <v>SUSF</v>
      </c>
    </row>
    <row r="217" spans="2:13" x14ac:dyDescent="0.2">
      <c r="B217" s="12" t="s">
        <v>187</v>
      </c>
      <c r="C217" s="7">
        <v>37667</v>
      </c>
      <c r="D217" s="8" t="s">
        <v>71</v>
      </c>
      <c r="E217" s="8" t="s">
        <v>24</v>
      </c>
      <c r="F217" s="6">
        <v>519</v>
      </c>
      <c r="G217" s="6">
        <v>60</v>
      </c>
      <c r="H217" s="6"/>
      <c r="I217" s="6" t="s">
        <v>15</v>
      </c>
      <c r="J217" s="6" t="s">
        <v>18</v>
      </c>
      <c r="K217" s="6" t="s">
        <v>17</v>
      </c>
      <c r="L217" t="str">
        <f>VLOOKUP(E217,Lookup_Data!$C$7:$E$25,2,FALSE)</f>
        <v>England</v>
      </c>
      <c r="M217" t="str">
        <f>VLOOKUP(E217,Lookup_Data!$C$7:$E$25,3,FALSE)</f>
        <v>BUTTS</v>
      </c>
    </row>
    <row r="218" spans="2:13" x14ac:dyDescent="0.2">
      <c r="B218" s="12" t="s">
        <v>187</v>
      </c>
      <c r="C218" s="7">
        <v>37667</v>
      </c>
      <c r="D218" s="13" t="s">
        <v>209</v>
      </c>
      <c r="E218" s="8" t="s">
        <v>26</v>
      </c>
      <c r="F218" s="6">
        <v>519</v>
      </c>
      <c r="G218" s="6">
        <v>60</v>
      </c>
      <c r="H218" s="6"/>
      <c r="I218" s="6" t="s">
        <v>15</v>
      </c>
      <c r="J218" s="6" t="s">
        <v>18</v>
      </c>
      <c r="K218" s="6" t="s">
        <v>53</v>
      </c>
      <c r="L218" t="str">
        <f>VLOOKUP(E218,Lookup_Data!$C$7:$E$25,2,FALSE)</f>
        <v>England</v>
      </c>
      <c r="M218" t="str">
        <f>VLOOKUP(E218,Lookup_Data!$C$7:$E$25,3,FALSE)</f>
        <v>BUTTS</v>
      </c>
    </row>
    <row r="219" spans="2:13" x14ac:dyDescent="0.2">
      <c r="B219" s="12" t="s">
        <v>309</v>
      </c>
      <c r="C219" s="10">
        <v>37569</v>
      </c>
      <c r="D219" s="11" t="s">
        <v>214</v>
      </c>
      <c r="E219" s="11" t="s">
        <v>211</v>
      </c>
      <c r="F219" s="12">
        <v>518</v>
      </c>
      <c r="G219" s="12">
        <v>60</v>
      </c>
      <c r="H219" s="12">
        <v>15</v>
      </c>
      <c r="I219" s="6" t="s">
        <v>22</v>
      </c>
      <c r="J219" s="6" t="s">
        <v>18</v>
      </c>
      <c r="K219" s="6" t="s">
        <v>17</v>
      </c>
      <c r="L219" t="str">
        <f>VLOOKUP(E219,Lookup_Data!$C$7:$E$25,2,FALSE)</f>
        <v>England</v>
      </c>
      <c r="M219" t="str">
        <f>VLOOKUP(E219,Lookup_Data!$C$7:$E$25,3,FALSE)</f>
        <v>BUTTS</v>
      </c>
    </row>
    <row r="220" spans="2:13" x14ac:dyDescent="0.2">
      <c r="B220" s="6" t="s">
        <v>398</v>
      </c>
      <c r="C220" s="7">
        <v>37556</v>
      </c>
      <c r="D220" s="8" t="s">
        <v>206</v>
      </c>
      <c r="E220" s="8" t="s">
        <v>24</v>
      </c>
      <c r="F220" s="6">
        <v>518</v>
      </c>
      <c r="G220" s="6">
        <v>60</v>
      </c>
      <c r="H220" s="6">
        <v>15</v>
      </c>
      <c r="I220" s="6" t="s">
        <v>15</v>
      </c>
      <c r="J220" s="6" t="s">
        <v>18</v>
      </c>
      <c r="K220" s="6" t="s">
        <v>17</v>
      </c>
      <c r="L220" t="str">
        <f>VLOOKUP(E220,Lookup_Data!$C$7:$E$25,2,FALSE)</f>
        <v>England</v>
      </c>
      <c r="M220" t="str">
        <f>VLOOKUP(E220,Lookup_Data!$C$7:$E$25,3,FALSE)</f>
        <v>BUTTS</v>
      </c>
    </row>
    <row r="221" spans="2:13" x14ac:dyDescent="0.2">
      <c r="B221" s="12" t="s">
        <v>187</v>
      </c>
      <c r="C221" s="7">
        <v>37674</v>
      </c>
      <c r="D221" s="8" t="s">
        <v>210</v>
      </c>
      <c r="E221" s="8" t="s">
        <v>211</v>
      </c>
      <c r="F221" s="6">
        <v>518</v>
      </c>
      <c r="G221" s="6">
        <v>60</v>
      </c>
      <c r="H221" s="6">
        <v>8</v>
      </c>
      <c r="I221" s="6" t="s">
        <v>15</v>
      </c>
      <c r="J221" s="6" t="s">
        <v>18</v>
      </c>
      <c r="K221" s="6" t="s">
        <v>53</v>
      </c>
      <c r="L221" t="str">
        <f>VLOOKUP(E221,Lookup_Data!$C$7:$E$25,2,FALSE)</f>
        <v>England</v>
      </c>
      <c r="M221" t="str">
        <f>VLOOKUP(E221,Lookup_Data!$C$7:$E$25,3,FALSE)</f>
        <v>BUTTS</v>
      </c>
    </row>
    <row r="222" spans="2:13" x14ac:dyDescent="0.2">
      <c r="B222" s="6" t="s">
        <v>12</v>
      </c>
      <c r="C222" s="7">
        <v>37591</v>
      </c>
      <c r="D222" s="8" t="s">
        <v>77</v>
      </c>
      <c r="E222" s="8" t="s">
        <v>24</v>
      </c>
      <c r="F222" s="6">
        <v>517</v>
      </c>
      <c r="G222" s="6">
        <v>60</v>
      </c>
      <c r="H222" s="6">
        <v>18</v>
      </c>
      <c r="I222" s="6" t="s">
        <v>15</v>
      </c>
      <c r="J222" s="6" t="s">
        <v>18</v>
      </c>
      <c r="K222" s="6" t="s">
        <v>53</v>
      </c>
      <c r="L222" t="str">
        <f>VLOOKUP(E222,Lookup_Data!$C$7:$E$25,2,FALSE)</f>
        <v>England</v>
      </c>
      <c r="M222" t="str">
        <f>VLOOKUP(E222,Lookup_Data!$C$7:$E$25,3,FALSE)</f>
        <v>BUTTS</v>
      </c>
    </row>
    <row r="223" spans="2:13" x14ac:dyDescent="0.2">
      <c r="B223" s="12" t="s">
        <v>187</v>
      </c>
      <c r="C223" s="7">
        <v>37663</v>
      </c>
      <c r="D223" s="8" t="s">
        <v>95</v>
      </c>
      <c r="E223" s="8" t="s">
        <v>24</v>
      </c>
      <c r="F223" s="6">
        <v>517</v>
      </c>
      <c r="G223" s="6">
        <v>60</v>
      </c>
      <c r="H223" s="6">
        <v>18</v>
      </c>
      <c r="I223" s="6" t="s">
        <v>15</v>
      </c>
      <c r="J223" s="6" t="s">
        <v>18</v>
      </c>
      <c r="K223" s="6" t="s">
        <v>53</v>
      </c>
      <c r="L223" t="str">
        <f>VLOOKUP(E223,Lookup_Data!$C$7:$E$25,2,FALSE)</f>
        <v>England</v>
      </c>
      <c r="M223" t="str">
        <f>VLOOKUP(E223,Lookup_Data!$C$7:$E$25,3,FALSE)</f>
        <v>BUTTS</v>
      </c>
    </row>
    <row r="224" spans="2:13" x14ac:dyDescent="0.2">
      <c r="B224" s="12" t="s">
        <v>187</v>
      </c>
      <c r="C224" s="7">
        <v>37674</v>
      </c>
      <c r="D224" s="8" t="s">
        <v>212</v>
      </c>
      <c r="E224" s="8" t="s">
        <v>211</v>
      </c>
      <c r="F224" s="6">
        <v>517</v>
      </c>
      <c r="G224" s="6">
        <v>60</v>
      </c>
      <c r="H224" s="6">
        <v>16</v>
      </c>
      <c r="I224" s="6" t="s">
        <v>15</v>
      </c>
      <c r="J224" s="6" t="s">
        <v>18</v>
      </c>
      <c r="K224" s="6" t="s">
        <v>53</v>
      </c>
      <c r="L224" t="str">
        <f>VLOOKUP(E224,Lookup_Data!$C$7:$E$25,2,FALSE)</f>
        <v>England</v>
      </c>
      <c r="M224" t="str">
        <f>VLOOKUP(E224,Lookup_Data!$C$7:$E$25,3,FALSE)</f>
        <v>BUTTS</v>
      </c>
    </row>
    <row r="225" spans="2:13" x14ac:dyDescent="0.2">
      <c r="B225" s="6" t="s">
        <v>12</v>
      </c>
      <c r="C225" s="7">
        <v>37603</v>
      </c>
      <c r="D225" s="8" t="s">
        <v>78</v>
      </c>
      <c r="E225" s="8" t="s">
        <v>79</v>
      </c>
      <c r="F225" s="6">
        <v>517</v>
      </c>
      <c r="G225" s="6">
        <v>60</v>
      </c>
      <c r="H225" s="6">
        <v>12</v>
      </c>
      <c r="I225" s="6" t="s">
        <v>15</v>
      </c>
      <c r="J225" s="6" t="s">
        <v>80</v>
      </c>
      <c r="K225" s="6" t="s">
        <v>17</v>
      </c>
      <c r="L225" t="str">
        <f>VLOOKUP(E225,Lookup_Data!$C$7:$E$25,2,FALSE)</f>
        <v>Wales</v>
      </c>
      <c r="M225" t="str">
        <f>VLOOKUP(E225,Lookup_Data!$C$7:$E$25,3,FALSE)</f>
        <v>None</v>
      </c>
    </row>
    <row r="226" spans="2:13" x14ac:dyDescent="0.2">
      <c r="B226" s="12" t="s">
        <v>309</v>
      </c>
      <c r="C226" s="10">
        <v>37579</v>
      </c>
      <c r="D226" s="11" t="s">
        <v>208</v>
      </c>
      <c r="E226" s="11" t="s">
        <v>50</v>
      </c>
      <c r="F226" s="12">
        <v>517</v>
      </c>
      <c r="G226" s="12">
        <v>59</v>
      </c>
      <c r="H226" s="12">
        <v>18</v>
      </c>
      <c r="I226" s="6" t="s">
        <v>15</v>
      </c>
      <c r="J226" s="6" t="s">
        <v>18</v>
      </c>
      <c r="K226" s="6" t="s">
        <v>17</v>
      </c>
      <c r="L226" t="str">
        <f>VLOOKUP(E226,Lookup_Data!$C$7:$E$25,2,FALSE)</f>
        <v>England</v>
      </c>
      <c r="M226" t="str">
        <f>VLOOKUP(E226,Lookup_Data!$C$7:$E$25,3,FALSE)</f>
        <v>None</v>
      </c>
    </row>
    <row r="227" spans="2:13" x14ac:dyDescent="0.2">
      <c r="B227" s="12" t="s">
        <v>187</v>
      </c>
      <c r="C227" s="7">
        <v>37667</v>
      </c>
      <c r="D227" s="8" t="s">
        <v>114</v>
      </c>
      <c r="E227" s="8" t="s">
        <v>21</v>
      </c>
      <c r="F227" s="6">
        <v>516</v>
      </c>
      <c r="G227" s="6">
        <v>60</v>
      </c>
      <c r="H227" s="6">
        <v>15</v>
      </c>
      <c r="I227" s="6" t="s">
        <v>22</v>
      </c>
      <c r="J227" s="6" t="s">
        <v>18</v>
      </c>
      <c r="K227" s="6" t="s">
        <v>17</v>
      </c>
      <c r="L227" t="str">
        <f>VLOOKUP(E227,Lookup_Data!$C$7:$E$25,2,FALSE)</f>
        <v>England</v>
      </c>
      <c r="M227" t="str">
        <f>VLOOKUP(E227,Lookup_Data!$C$7:$E$25,3,FALSE)</f>
        <v>BUTTS</v>
      </c>
    </row>
    <row r="228" spans="2:13" x14ac:dyDescent="0.2">
      <c r="B228" s="12" t="s">
        <v>309</v>
      </c>
      <c r="C228" s="10">
        <v>37566</v>
      </c>
      <c r="D228" s="11" t="s">
        <v>318</v>
      </c>
      <c r="E228" s="11" t="s">
        <v>50</v>
      </c>
      <c r="F228" s="12">
        <v>516</v>
      </c>
      <c r="G228" s="12">
        <v>60</v>
      </c>
      <c r="H228" s="12">
        <v>15</v>
      </c>
      <c r="I228" s="6" t="s">
        <v>15</v>
      </c>
      <c r="J228" s="6" t="s">
        <v>18</v>
      </c>
      <c r="K228" s="6" t="s">
        <v>17</v>
      </c>
      <c r="L228" t="str">
        <f>VLOOKUP(E228,Lookup_Data!$C$7:$E$25,2,FALSE)</f>
        <v>England</v>
      </c>
      <c r="M228" t="str">
        <f>VLOOKUP(E228,Lookup_Data!$C$7:$E$25,3,FALSE)</f>
        <v>None</v>
      </c>
    </row>
    <row r="229" spans="2:13" x14ac:dyDescent="0.2">
      <c r="B229" s="6" t="s">
        <v>12</v>
      </c>
      <c r="C229" s="7">
        <v>37606</v>
      </c>
      <c r="D229" s="8" t="s">
        <v>81</v>
      </c>
      <c r="E229" s="8" t="s">
        <v>34</v>
      </c>
      <c r="F229" s="6">
        <v>516</v>
      </c>
      <c r="G229" s="6">
        <v>60</v>
      </c>
      <c r="H229" s="6">
        <v>14</v>
      </c>
      <c r="I229" s="6" t="s">
        <v>15</v>
      </c>
      <c r="J229" s="6" t="s">
        <v>18</v>
      </c>
      <c r="K229" s="6" t="s">
        <v>17</v>
      </c>
      <c r="L229" t="str">
        <f>VLOOKUP(E229,Lookup_Data!$C$7:$E$25,2,FALSE)</f>
        <v>England</v>
      </c>
      <c r="M229" t="str">
        <f>VLOOKUP(E229,Lookup_Data!$C$7:$E$25,3,FALSE)</f>
        <v>SEAL</v>
      </c>
    </row>
    <row r="230" spans="2:13" x14ac:dyDescent="0.2">
      <c r="B230" s="12" t="s">
        <v>187</v>
      </c>
      <c r="C230" s="7">
        <v>37309</v>
      </c>
      <c r="D230" s="8" t="s">
        <v>213</v>
      </c>
      <c r="E230" s="8" t="s">
        <v>34</v>
      </c>
      <c r="F230" s="6">
        <v>516</v>
      </c>
      <c r="G230" s="6">
        <v>60</v>
      </c>
      <c r="H230" s="6">
        <v>10</v>
      </c>
      <c r="I230" s="6" t="s">
        <v>15</v>
      </c>
      <c r="J230" s="6" t="s">
        <v>18</v>
      </c>
      <c r="K230" s="6" t="s">
        <v>17</v>
      </c>
      <c r="L230" t="str">
        <f>VLOOKUP(E230,Lookup_Data!$C$7:$E$25,2,FALSE)</f>
        <v>England</v>
      </c>
      <c r="M230" t="str">
        <f>VLOOKUP(E230,Lookup_Data!$C$7:$E$25,3,FALSE)</f>
        <v>SEAL</v>
      </c>
    </row>
    <row r="231" spans="2:13" x14ac:dyDescent="0.2">
      <c r="B231" s="12" t="s">
        <v>187</v>
      </c>
      <c r="C231" s="7">
        <v>37660</v>
      </c>
      <c r="D231" s="8" t="s">
        <v>67</v>
      </c>
      <c r="E231" s="8" t="s">
        <v>26</v>
      </c>
      <c r="F231" s="6">
        <v>515</v>
      </c>
      <c r="G231" s="6">
        <v>60</v>
      </c>
      <c r="H231" s="6">
        <v>18</v>
      </c>
      <c r="I231" s="6" t="s">
        <v>22</v>
      </c>
      <c r="J231" s="6" t="s">
        <v>18</v>
      </c>
      <c r="K231" s="6" t="s">
        <v>17</v>
      </c>
      <c r="L231" t="str">
        <f>VLOOKUP(E231,Lookup_Data!$C$7:$E$25,2,FALSE)</f>
        <v>England</v>
      </c>
      <c r="M231" t="str">
        <f>VLOOKUP(E231,Lookup_Data!$C$7:$E$25,3,FALSE)</f>
        <v>BUTTS</v>
      </c>
    </row>
    <row r="232" spans="2:13" x14ac:dyDescent="0.2">
      <c r="B232" s="6" t="s">
        <v>398</v>
      </c>
      <c r="C232" s="7">
        <v>37547</v>
      </c>
      <c r="D232" s="8" t="s">
        <v>81</v>
      </c>
      <c r="E232" s="8" t="s">
        <v>34</v>
      </c>
      <c r="F232" s="6">
        <v>515</v>
      </c>
      <c r="G232" s="6">
        <v>60</v>
      </c>
      <c r="H232" s="6">
        <v>18</v>
      </c>
      <c r="I232" s="6" t="s">
        <v>15</v>
      </c>
      <c r="J232" s="6" t="s">
        <v>18</v>
      </c>
      <c r="K232" s="6" t="s">
        <v>17</v>
      </c>
      <c r="L232" t="str">
        <f>VLOOKUP(E232,Lookup_Data!$C$7:$E$25,2,FALSE)</f>
        <v>England</v>
      </c>
      <c r="M232" t="str">
        <f>VLOOKUP(E232,Lookup_Data!$C$7:$E$25,3,FALSE)</f>
        <v>SEAL</v>
      </c>
    </row>
    <row r="233" spans="2:13" x14ac:dyDescent="0.2">
      <c r="B233" s="6" t="s">
        <v>398</v>
      </c>
      <c r="C233" s="7">
        <v>37564</v>
      </c>
      <c r="D233" s="8" t="s">
        <v>204</v>
      </c>
      <c r="E233" s="8" t="s">
        <v>26</v>
      </c>
      <c r="F233" s="6">
        <v>515</v>
      </c>
      <c r="G233" s="6">
        <v>60</v>
      </c>
      <c r="H233" s="6">
        <v>12</v>
      </c>
      <c r="I233" s="6" t="s">
        <v>22</v>
      </c>
      <c r="J233" s="6" t="s">
        <v>18</v>
      </c>
      <c r="K233" s="6" t="s">
        <v>17</v>
      </c>
      <c r="L233" t="str">
        <f>VLOOKUP(E233,Lookup_Data!$C$7:$E$25,2,FALSE)</f>
        <v>England</v>
      </c>
      <c r="M233" t="str">
        <f>VLOOKUP(E233,Lookup_Data!$C$7:$E$25,3,FALSE)</f>
        <v>BUTTS</v>
      </c>
    </row>
    <row r="234" spans="2:13" x14ac:dyDescent="0.2">
      <c r="B234" s="6" t="s">
        <v>12</v>
      </c>
      <c r="C234" s="7"/>
      <c r="D234" s="11" t="s">
        <v>82</v>
      </c>
      <c r="E234" s="11" t="s">
        <v>83</v>
      </c>
      <c r="F234" s="12">
        <v>514</v>
      </c>
      <c r="G234" s="12">
        <v>60</v>
      </c>
      <c r="H234" s="12">
        <v>14</v>
      </c>
      <c r="I234" s="12" t="s">
        <v>15</v>
      </c>
      <c r="J234" s="6" t="s">
        <v>18</v>
      </c>
      <c r="K234" s="6" t="s">
        <v>17</v>
      </c>
      <c r="L234" t="str">
        <f>VLOOKUP(E234,Lookup_Data!$C$7:$E$25,2,FALSE)</f>
        <v>England</v>
      </c>
      <c r="M234" t="str">
        <f>VLOOKUP(E234,Lookup_Data!$C$7:$E$25,3,FALSE)</f>
        <v>NEUAL</v>
      </c>
    </row>
    <row r="235" spans="2:13" x14ac:dyDescent="0.2">
      <c r="B235" s="12" t="s">
        <v>187</v>
      </c>
      <c r="C235" s="7">
        <v>37660</v>
      </c>
      <c r="D235" s="8" t="s">
        <v>214</v>
      </c>
      <c r="E235" s="8" t="s">
        <v>211</v>
      </c>
      <c r="F235" s="6">
        <v>514</v>
      </c>
      <c r="G235" s="6">
        <v>60</v>
      </c>
      <c r="H235" s="6">
        <v>13</v>
      </c>
      <c r="I235" s="6" t="s">
        <v>22</v>
      </c>
      <c r="J235" s="6" t="s">
        <v>18</v>
      </c>
      <c r="K235" s="6" t="s">
        <v>17</v>
      </c>
      <c r="L235" t="str">
        <f>VLOOKUP(E235,Lookup_Data!$C$7:$E$25,2,FALSE)</f>
        <v>England</v>
      </c>
      <c r="M235" t="str">
        <f>VLOOKUP(E235,Lookup_Data!$C$7:$E$25,3,FALSE)</f>
        <v>BUTTS</v>
      </c>
    </row>
    <row r="236" spans="2:13" x14ac:dyDescent="0.2">
      <c r="B236" s="6" t="s">
        <v>12</v>
      </c>
      <c r="C236" s="7"/>
      <c r="D236" s="8" t="s">
        <v>84</v>
      </c>
      <c r="E236" s="8" t="s">
        <v>63</v>
      </c>
      <c r="F236" s="6">
        <v>514</v>
      </c>
      <c r="G236" s="6">
        <v>60</v>
      </c>
      <c r="H236" s="6">
        <v>4</v>
      </c>
      <c r="I236" s="6" t="s">
        <v>22</v>
      </c>
      <c r="J236" s="6" t="s">
        <v>18</v>
      </c>
      <c r="K236" s="6" t="s">
        <v>17</v>
      </c>
      <c r="L236" t="str">
        <f>VLOOKUP(E236,Lookup_Data!$C$7:$E$25,2,FALSE)</f>
        <v>England</v>
      </c>
      <c r="M236" t="str">
        <f>VLOOKUP(E236,Lookup_Data!$C$7:$E$25,3,FALSE)</f>
        <v>BUTTS</v>
      </c>
    </row>
    <row r="237" spans="2:13" x14ac:dyDescent="0.2">
      <c r="B237" s="12" t="s">
        <v>187</v>
      </c>
      <c r="C237" s="7">
        <v>37664</v>
      </c>
      <c r="D237" s="8" t="s">
        <v>215</v>
      </c>
      <c r="E237" s="8" t="s">
        <v>211</v>
      </c>
      <c r="F237" s="6">
        <v>513</v>
      </c>
      <c r="G237" s="6">
        <v>60</v>
      </c>
      <c r="H237" s="6">
        <v>18</v>
      </c>
      <c r="I237" s="6" t="s">
        <v>15</v>
      </c>
      <c r="J237" s="6" t="s">
        <v>18</v>
      </c>
      <c r="K237" s="6" t="s">
        <v>17</v>
      </c>
      <c r="L237" t="str">
        <f>VLOOKUP(E237,Lookup_Data!$C$7:$E$25,2,FALSE)</f>
        <v>England</v>
      </c>
      <c r="M237" t="str">
        <f>VLOOKUP(E237,Lookup_Data!$C$7:$E$25,3,FALSE)</f>
        <v>BUTTS</v>
      </c>
    </row>
    <row r="238" spans="2:13" x14ac:dyDescent="0.2">
      <c r="B238" s="12" t="s">
        <v>187</v>
      </c>
      <c r="C238" s="7">
        <v>37309</v>
      </c>
      <c r="D238" s="8" t="s">
        <v>132</v>
      </c>
      <c r="E238" s="8" t="s">
        <v>34</v>
      </c>
      <c r="F238" s="6">
        <v>513</v>
      </c>
      <c r="G238" s="6">
        <v>60</v>
      </c>
      <c r="H238" s="6">
        <v>12</v>
      </c>
      <c r="I238" s="6" t="s">
        <v>15</v>
      </c>
      <c r="J238" s="6" t="s">
        <v>18</v>
      </c>
      <c r="K238" s="6" t="s">
        <v>53</v>
      </c>
      <c r="L238" t="str">
        <f>VLOOKUP(E238,Lookup_Data!$C$7:$E$25,2,FALSE)</f>
        <v>England</v>
      </c>
      <c r="M238" t="str">
        <f>VLOOKUP(E238,Lookup_Data!$C$7:$E$25,3,FALSE)</f>
        <v>SEAL</v>
      </c>
    </row>
    <row r="239" spans="2:13" x14ac:dyDescent="0.2">
      <c r="B239" s="12" t="s">
        <v>187</v>
      </c>
      <c r="C239" s="7"/>
      <c r="D239" s="11" t="s">
        <v>82</v>
      </c>
      <c r="E239" s="8" t="s">
        <v>83</v>
      </c>
      <c r="F239" s="12">
        <v>513</v>
      </c>
      <c r="G239" s="12">
        <v>60</v>
      </c>
      <c r="H239" s="12">
        <v>12</v>
      </c>
      <c r="I239" s="6" t="s">
        <v>15</v>
      </c>
      <c r="J239" s="6" t="s">
        <v>18</v>
      </c>
      <c r="K239" s="6" t="s">
        <v>17</v>
      </c>
      <c r="L239" t="str">
        <f>VLOOKUP(E239,Lookup_Data!$C$7:$E$25,2,FALSE)</f>
        <v>England</v>
      </c>
      <c r="M239" t="str">
        <f>VLOOKUP(E239,Lookup_Data!$C$7:$E$25,3,FALSE)</f>
        <v>NEUAL</v>
      </c>
    </row>
    <row r="240" spans="2:13" x14ac:dyDescent="0.2">
      <c r="B240" s="6" t="s">
        <v>398</v>
      </c>
      <c r="C240" s="7">
        <v>37560</v>
      </c>
      <c r="D240" s="8" t="s">
        <v>73</v>
      </c>
      <c r="E240" s="8" t="s">
        <v>63</v>
      </c>
      <c r="F240" s="6">
        <v>513</v>
      </c>
      <c r="G240" s="6">
        <v>60</v>
      </c>
      <c r="H240" s="6">
        <v>12</v>
      </c>
      <c r="I240" s="6" t="s">
        <v>15</v>
      </c>
      <c r="J240" s="6" t="s">
        <v>18</v>
      </c>
      <c r="K240" s="6" t="s">
        <v>17</v>
      </c>
      <c r="L240" t="str">
        <f>VLOOKUP(E240,Lookup_Data!$C$7:$E$25,2,FALSE)</f>
        <v>England</v>
      </c>
      <c r="M240" t="str">
        <f>VLOOKUP(E240,Lookup_Data!$C$7:$E$25,3,FALSE)</f>
        <v>BUTTS</v>
      </c>
    </row>
    <row r="241" spans="2:13" x14ac:dyDescent="0.2">
      <c r="B241" s="12" t="s">
        <v>187</v>
      </c>
      <c r="C241" s="7">
        <v>37674</v>
      </c>
      <c r="D241" s="8" t="s">
        <v>216</v>
      </c>
      <c r="E241" s="8" t="s">
        <v>211</v>
      </c>
      <c r="F241" s="6">
        <v>513</v>
      </c>
      <c r="G241" s="6">
        <v>60</v>
      </c>
      <c r="H241" s="6">
        <v>9</v>
      </c>
      <c r="I241" s="6" t="s">
        <v>22</v>
      </c>
      <c r="J241" s="6" t="s">
        <v>18</v>
      </c>
      <c r="K241" s="6" t="s">
        <v>17</v>
      </c>
      <c r="L241" t="str">
        <f>VLOOKUP(E241,Lookup_Data!$C$7:$E$25,2,FALSE)</f>
        <v>England</v>
      </c>
      <c r="M241" t="str">
        <f>VLOOKUP(E241,Lookup_Data!$C$7:$E$25,3,FALSE)</f>
        <v>BUTTS</v>
      </c>
    </row>
    <row r="242" spans="2:13" x14ac:dyDescent="0.2">
      <c r="B242" s="12" t="s">
        <v>309</v>
      </c>
      <c r="C242" s="10" t="s">
        <v>314</v>
      </c>
      <c r="D242" s="11" t="s">
        <v>199</v>
      </c>
      <c r="E242" s="11" t="s">
        <v>445</v>
      </c>
      <c r="F242" s="12">
        <v>513</v>
      </c>
      <c r="G242" s="12">
        <v>60</v>
      </c>
      <c r="I242" s="6" t="s">
        <v>22</v>
      </c>
      <c r="J242" s="6" t="s">
        <v>18</v>
      </c>
      <c r="K242" s="6" t="s">
        <v>17</v>
      </c>
      <c r="L242" t="str">
        <f>VLOOKUP(E242,Lookup_Data!$C$7:$E$25,2,FALSE)</f>
        <v>England</v>
      </c>
      <c r="M242" t="str">
        <f>VLOOKUP(E242,Lookup_Data!$C$7:$E$25,3,FALSE)</f>
        <v>SEAL</v>
      </c>
    </row>
    <row r="243" spans="2:13" x14ac:dyDescent="0.2">
      <c r="B243" s="6" t="s">
        <v>12</v>
      </c>
      <c r="C243" s="7">
        <v>37600</v>
      </c>
      <c r="D243" s="8" t="s">
        <v>85</v>
      </c>
      <c r="E243" s="8" t="s">
        <v>50</v>
      </c>
      <c r="F243" s="6">
        <v>512</v>
      </c>
      <c r="G243" s="6">
        <v>60</v>
      </c>
      <c r="H243" s="6">
        <v>10</v>
      </c>
      <c r="I243" s="6" t="s">
        <v>15</v>
      </c>
      <c r="J243" s="6" t="s">
        <v>18</v>
      </c>
      <c r="K243" s="6" t="s">
        <v>17</v>
      </c>
      <c r="L243" t="str">
        <f>VLOOKUP(E243,Lookup_Data!$C$7:$E$25,2,FALSE)</f>
        <v>England</v>
      </c>
      <c r="M243" t="str">
        <f>VLOOKUP(E243,Lookup_Data!$C$7:$E$25,3,FALSE)</f>
        <v>None</v>
      </c>
    </row>
    <row r="244" spans="2:13" x14ac:dyDescent="0.2">
      <c r="B244" s="12" t="s">
        <v>187</v>
      </c>
      <c r="C244" s="7">
        <v>37670</v>
      </c>
      <c r="D244" s="8" t="s">
        <v>94</v>
      </c>
      <c r="E244" s="8" t="s">
        <v>24</v>
      </c>
      <c r="F244" s="6">
        <v>512</v>
      </c>
      <c r="G244" s="6">
        <v>60</v>
      </c>
      <c r="H244" s="6">
        <v>9</v>
      </c>
      <c r="I244" s="6" t="s">
        <v>22</v>
      </c>
      <c r="J244" s="6" t="s">
        <v>18</v>
      </c>
      <c r="K244" s="6" t="s">
        <v>17</v>
      </c>
      <c r="L244" t="str">
        <f>VLOOKUP(E244,Lookup_Data!$C$7:$E$25,2,FALSE)</f>
        <v>England</v>
      </c>
      <c r="M244" t="str">
        <f>VLOOKUP(E244,Lookup_Data!$C$7:$E$25,3,FALSE)</f>
        <v>BUTTS</v>
      </c>
    </row>
    <row r="245" spans="2:13" x14ac:dyDescent="0.2">
      <c r="B245" s="12" t="s">
        <v>309</v>
      </c>
      <c r="C245" s="10">
        <v>37576</v>
      </c>
      <c r="D245" s="11" t="s">
        <v>75</v>
      </c>
      <c r="E245" s="11" t="s">
        <v>39</v>
      </c>
      <c r="F245" s="12">
        <v>512</v>
      </c>
      <c r="G245" s="12">
        <v>60</v>
      </c>
      <c r="H245" s="12">
        <v>6</v>
      </c>
      <c r="I245" s="6" t="s">
        <v>15</v>
      </c>
      <c r="J245" s="6" t="s">
        <v>16</v>
      </c>
      <c r="K245" s="6" t="s">
        <v>17</v>
      </c>
      <c r="L245" t="str">
        <f>VLOOKUP(E245,Lookup_Data!$C$7:$E$25,2,FALSE)</f>
        <v>England</v>
      </c>
      <c r="M245" t="str">
        <f>VLOOKUP(E245,Lookup_Data!$C$7:$E$25,3,FALSE)</f>
        <v>None</v>
      </c>
    </row>
    <row r="246" spans="2:13" x14ac:dyDescent="0.2">
      <c r="B246" s="6" t="s">
        <v>398</v>
      </c>
      <c r="C246" s="7">
        <v>37554</v>
      </c>
      <c r="D246" s="8" t="s">
        <v>213</v>
      </c>
      <c r="E246" s="8" t="s">
        <v>34</v>
      </c>
      <c r="F246" s="6">
        <v>511</v>
      </c>
      <c r="G246" s="6">
        <v>60</v>
      </c>
      <c r="H246" s="6">
        <v>13</v>
      </c>
      <c r="I246" s="6" t="s">
        <v>15</v>
      </c>
      <c r="J246" s="6" t="s">
        <v>18</v>
      </c>
      <c r="K246" s="6" t="s">
        <v>17</v>
      </c>
      <c r="L246" t="str">
        <f>VLOOKUP(E246,Lookup_Data!$C$7:$E$25,2,FALSE)</f>
        <v>England</v>
      </c>
      <c r="M246" t="str">
        <f>VLOOKUP(E246,Lookup_Data!$C$7:$E$25,3,FALSE)</f>
        <v>SEAL</v>
      </c>
    </row>
    <row r="247" spans="2:13" x14ac:dyDescent="0.2">
      <c r="B247" s="6" t="s">
        <v>12</v>
      </c>
      <c r="C247" s="7">
        <v>37647</v>
      </c>
      <c r="D247" s="8" t="s">
        <v>52</v>
      </c>
      <c r="E247" s="8" t="s">
        <v>14</v>
      </c>
      <c r="F247" s="6">
        <v>510</v>
      </c>
      <c r="G247" s="6">
        <v>60</v>
      </c>
      <c r="H247" s="6">
        <v>12</v>
      </c>
      <c r="I247" s="6" t="s">
        <v>15</v>
      </c>
      <c r="J247" s="6" t="s">
        <v>18</v>
      </c>
      <c r="K247" s="6" t="s">
        <v>53</v>
      </c>
      <c r="L247" t="str">
        <f>VLOOKUP(E247,Lookup_Data!$C$7:$E$25,2,FALSE)</f>
        <v>Scotland</v>
      </c>
      <c r="M247" t="str">
        <f>VLOOKUP(E247,Lookup_Data!$C$7:$E$25,3,FALSE)</f>
        <v>SUSF</v>
      </c>
    </row>
    <row r="248" spans="2:13" x14ac:dyDescent="0.2">
      <c r="B248" s="6" t="s">
        <v>12</v>
      </c>
      <c r="C248" s="7">
        <v>37595</v>
      </c>
      <c r="D248" s="8" t="s">
        <v>86</v>
      </c>
      <c r="E248" s="8" t="s">
        <v>26</v>
      </c>
      <c r="F248" s="6">
        <v>510</v>
      </c>
      <c r="G248" s="6">
        <v>60</v>
      </c>
      <c r="H248" s="6">
        <v>12</v>
      </c>
      <c r="I248" s="6" t="s">
        <v>15</v>
      </c>
      <c r="J248" s="6" t="s">
        <v>18</v>
      </c>
      <c r="K248" s="6" t="s">
        <v>53</v>
      </c>
      <c r="L248" t="str">
        <f>VLOOKUP(E248,Lookup_Data!$C$7:$E$25,2,FALSE)</f>
        <v>England</v>
      </c>
      <c r="M248" t="str">
        <f>VLOOKUP(E248,Lookup_Data!$C$7:$E$25,3,FALSE)</f>
        <v>BUTTS</v>
      </c>
    </row>
    <row r="249" spans="2:13" x14ac:dyDescent="0.2">
      <c r="B249" s="12" t="s">
        <v>187</v>
      </c>
      <c r="C249" s="7">
        <v>37660</v>
      </c>
      <c r="D249" s="8" t="s">
        <v>58</v>
      </c>
      <c r="E249" s="8" t="s">
        <v>14</v>
      </c>
      <c r="F249" s="6">
        <v>510</v>
      </c>
      <c r="G249" s="6">
        <v>60</v>
      </c>
      <c r="H249" s="6">
        <v>9</v>
      </c>
      <c r="I249" s="6" t="s">
        <v>15</v>
      </c>
      <c r="J249" s="6" t="s">
        <v>18</v>
      </c>
      <c r="K249" s="6" t="s">
        <v>17</v>
      </c>
      <c r="L249" t="str">
        <f>VLOOKUP(E249,Lookup_Data!$C$7:$E$25,2,FALSE)</f>
        <v>Scotland</v>
      </c>
      <c r="M249" t="str">
        <f>VLOOKUP(E249,Lookup_Data!$C$7:$E$25,3,FALSE)</f>
        <v>SUSF</v>
      </c>
    </row>
    <row r="250" spans="2:13" x14ac:dyDescent="0.2">
      <c r="B250" s="6" t="s">
        <v>12</v>
      </c>
      <c r="C250" s="7">
        <v>37647</v>
      </c>
      <c r="D250" s="8" t="s">
        <v>87</v>
      </c>
      <c r="E250" s="8" t="s">
        <v>50</v>
      </c>
      <c r="F250" s="6">
        <v>509</v>
      </c>
      <c r="G250" s="6">
        <v>60</v>
      </c>
      <c r="H250" s="6">
        <v>12</v>
      </c>
      <c r="I250" s="6" t="s">
        <v>15</v>
      </c>
      <c r="J250" s="6" t="s">
        <v>16</v>
      </c>
      <c r="K250" s="6" t="s">
        <v>17</v>
      </c>
      <c r="L250" t="str">
        <f>VLOOKUP(E250,Lookup_Data!$C$7:$E$25,2,FALSE)</f>
        <v>England</v>
      </c>
      <c r="M250" t="str">
        <f>VLOOKUP(E250,Lookup_Data!$C$7:$E$25,3,FALSE)</f>
        <v>None</v>
      </c>
    </row>
    <row r="251" spans="2:13" x14ac:dyDescent="0.2">
      <c r="B251" s="6" t="s">
        <v>12</v>
      </c>
      <c r="C251" s="7">
        <v>37641</v>
      </c>
      <c r="D251" s="8" t="s">
        <v>88</v>
      </c>
      <c r="E251" s="8" t="s">
        <v>50</v>
      </c>
      <c r="F251" s="6">
        <v>509</v>
      </c>
      <c r="G251" s="6">
        <v>60</v>
      </c>
      <c r="H251" s="6">
        <v>12</v>
      </c>
      <c r="I251" s="6" t="s">
        <v>15</v>
      </c>
      <c r="J251" s="6" t="s">
        <v>18</v>
      </c>
      <c r="K251" s="6" t="s">
        <v>17</v>
      </c>
      <c r="L251" t="str">
        <f>VLOOKUP(E251,Lookup_Data!$C$7:$E$25,2,FALSE)</f>
        <v>England</v>
      </c>
      <c r="M251" t="str">
        <f>VLOOKUP(E251,Lookup_Data!$C$7:$E$25,3,FALSE)</f>
        <v>None</v>
      </c>
    </row>
    <row r="252" spans="2:13" x14ac:dyDescent="0.2">
      <c r="B252" s="12" t="s">
        <v>187</v>
      </c>
      <c r="C252" s="7"/>
      <c r="D252" s="8" t="s">
        <v>217</v>
      </c>
      <c r="E252" s="8" t="s">
        <v>191</v>
      </c>
      <c r="F252" s="6">
        <v>509</v>
      </c>
      <c r="G252" s="6">
        <v>60</v>
      </c>
      <c r="H252" s="6">
        <v>12</v>
      </c>
      <c r="I252" s="6" t="s">
        <v>22</v>
      </c>
      <c r="J252" s="6" t="s">
        <v>18</v>
      </c>
      <c r="K252" s="6" t="s">
        <v>17</v>
      </c>
      <c r="L252" t="str">
        <f>VLOOKUP(E252,Lookup_Data!$C$7:$E$25,2,FALSE)</f>
        <v>England</v>
      </c>
      <c r="M252" t="str">
        <f>VLOOKUP(E252,Lookup_Data!$C$7:$E$25,3,FALSE)</f>
        <v>SWWU</v>
      </c>
    </row>
    <row r="253" spans="2:13" x14ac:dyDescent="0.2">
      <c r="B253" s="6" t="s">
        <v>12</v>
      </c>
      <c r="C253" s="7"/>
      <c r="D253" s="8" t="s">
        <v>89</v>
      </c>
      <c r="E253" s="11" t="s">
        <v>61</v>
      </c>
      <c r="F253" s="6">
        <v>509</v>
      </c>
      <c r="G253" s="6">
        <v>60</v>
      </c>
      <c r="H253" s="6">
        <v>11</v>
      </c>
      <c r="I253" s="6" t="s">
        <v>15</v>
      </c>
      <c r="J253" s="6" t="s">
        <v>18</v>
      </c>
      <c r="K253" s="6" t="s">
        <v>17</v>
      </c>
      <c r="L253" t="str">
        <f>VLOOKUP(E253,Lookup_Data!$C$7:$E$25,2,FALSE)</f>
        <v>Scotland</v>
      </c>
      <c r="M253" t="str">
        <f>VLOOKUP(E253,Lookup_Data!$C$7:$E$25,3,FALSE)</f>
        <v>SUSF</v>
      </c>
    </row>
    <row r="254" spans="2:13" x14ac:dyDescent="0.2">
      <c r="B254" s="6" t="s">
        <v>12</v>
      </c>
      <c r="C254" s="7">
        <v>37591</v>
      </c>
      <c r="D254" s="8" t="s">
        <v>90</v>
      </c>
      <c r="E254" s="11" t="s">
        <v>30</v>
      </c>
      <c r="F254" s="6">
        <v>509</v>
      </c>
      <c r="G254" s="6">
        <v>59</v>
      </c>
      <c r="H254" s="6">
        <v>12</v>
      </c>
      <c r="I254" s="6" t="s">
        <v>15</v>
      </c>
      <c r="J254" s="6" t="s">
        <v>18</v>
      </c>
      <c r="K254" s="6" t="s">
        <v>53</v>
      </c>
      <c r="L254" t="str">
        <f>VLOOKUP(E254,Lookup_Data!$C$7:$E$25,2,FALSE)</f>
        <v>England</v>
      </c>
      <c r="M254" t="str">
        <f>VLOOKUP(E254,Lookup_Data!$C$7:$E$25,3,FALSE)</f>
        <v>SWWU</v>
      </c>
    </row>
    <row r="255" spans="2:13" x14ac:dyDescent="0.2">
      <c r="B255" s="12" t="s">
        <v>309</v>
      </c>
      <c r="C255" s="10">
        <v>37580</v>
      </c>
      <c r="D255" s="11" t="s">
        <v>319</v>
      </c>
      <c r="E255" s="11" t="s">
        <v>36</v>
      </c>
      <c r="F255" s="12">
        <v>509</v>
      </c>
      <c r="I255" s="6" t="s">
        <v>15</v>
      </c>
      <c r="J255" s="6" t="s">
        <v>18</v>
      </c>
      <c r="K255" s="6" t="s">
        <v>17</v>
      </c>
      <c r="L255" t="str">
        <f>VLOOKUP(E255,Lookup_Data!$C$7:$E$25,2,FALSE)</f>
        <v>England</v>
      </c>
      <c r="M255" t="str">
        <f>VLOOKUP(E255,Lookup_Data!$C$7:$E$25,3,FALSE)</f>
        <v>SWWU</v>
      </c>
    </row>
    <row r="256" spans="2:13" x14ac:dyDescent="0.2">
      <c r="B256" s="12" t="s">
        <v>187</v>
      </c>
      <c r="C256" s="7">
        <v>37309</v>
      </c>
      <c r="D256" s="8" t="s">
        <v>172</v>
      </c>
      <c r="E256" s="8" t="s">
        <v>34</v>
      </c>
      <c r="F256" s="6">
        <v>508</v>
      </c>
      <c r="G256" s="6">
        <v>60</v>
      </c>
      <c r="H256" s="6">
        <v>16</v>
      </c>
      <c r="I256" s="6" t="s">
        <v>15</v>
      </c>
      <c r="J256" s="6" t="s">
        <v>18</v>
      </c>
      <c r="K256" s="6" t="s">
        <v>53</v>
      </c>
      <c r="L256" t="str">
        <f>VLOOKUP(E256,Lookup_Data!$C$7:$E$25,2,FALSE)</f>
        <v>England</v>
      </c>
      <c r="M256" t="str">
        <f>VLOOKUP(E256,Lookup_Data!$C$7:$E$25,3,FALSE)</f>
        <v>SEAL</v>
      </c>
    </row>
    <row r="257" spans="2:13" x14ac:dyDescent="0.2">
      <c r="B257" s="12" t="s">
        <v>309</v>
      </c>
      <c r="C257" s="10">
        <v>37578</v>
      </c>
      <c r="D257" s="11" t="s">
        <v>87</v>
      </c>
      <c r="E257" s="11" t="s">
        <v>50</v>
      </c>
      <c r="F257" s="12">
        <v>508</v>
      </c>
      <c r="G257" s="12">
        <v>60</v>
      </c>
      <c r="H257" s="12">
        <v>14</v>
      </c>
      <c r="I257" s="6" t="s">
        <v>15</v>
      </c>
      <c r="J257" s="6" t="s">
        <v>18</v>
      </c>
      <c r="K257" s="6" t="s">
        <v>17</v>
      </c>
      <c r="L257" t="str">
        <f>VLOOKUP(E257,Lookup_Data!$C$7:$E$25,2,FALSE)</f>
        <v>England</v>
      </c>
      <c r="M257" t="str">
        <f>VLOOKUP(E257,Lookup_Data!$C$7:$E$25,3,FALSE)</f>
        <v>None</v>
      </c>
    </row>
    <row r="258" spans="2:13" x14ac:dyDescent="0.2">
      <c r="B258" s="6" t="s">
        <v>12</v>
      </c>
      <c r="C258" s="7"/>
      <c r="D258" s="13" t="s">
        <v>91</v>
      </c>
      <c r="E258" s="8" t="s">
        <v>48</v>
      </c>
      <c r="F258" s="6">
        <v>508</v>
      </c>
      <c r="G258" s="6">
        <v>60</v>
      </c>
      <c r="H258" s="6">
        <v>8</v>
      </c>
      <c r="I258" s="6" t="s">
        <v>15</v>
      </c>
      <c r="J258" s="6" t="s">
        <v>18</v>
      </c>
      <c r="K258" s="6" t="s">
        <v>17</v>
      </c>
      <c r="L258" t="str">
        <f>VLOOKUP(E258,Lookup_Data!$C$7:$E$25,2,FALSE)</f>
        <v>Scotland</v>
      </c>
      <c r="M258" t="str">
        <f>VLOOKUP(E258,Lookup_Data!$C$7:$E$25,3,FALSE)</f>
        <v>SUSF</v>
      </c>
    </row>
    <row r="259" spans="2:13" x14ac:dyDescent="0.2">
      <c r="B259" s="12" t="s">
        <v>187</v>
      </c>
      <c r="C259" s="7"/>
      <c r="D259" s="11" t="s">
        <v>84</v>
      </c>
      <c r="E259" s="8" t="s">
        <v>63</v>
      </c>
      <c r="F259" s="12">
        <v>507</v>
      </c>
      <c r="G259" s="12">
        <v>60</v>
      </c>
      <c r="H259" s="12">
        <v>16</v>
      </c>
      <c r="I259" s="6" t="s">
        <v>22</v>
      </c>
      <c r="J259" s="6" t="s">
        <v>18</v>
      </c>
      <c r="K259" s="6" t="s">
        <v>17</v>
      </c>
      <c r="L259" t="str">
        <f>VLOOKUP(E259,Lookup_Data!$C$7:$E$25,2,FALSE)</f>
        <v>England</v>
      </c>
      <c r="M259" t="str">
        <f>VLOOKUP(E259,Lookup_Data!$C$7:$E$25,3,FALSE)</f>
        <v>BUTTS</v>
      </c>
    </row>
    <row r="260" spans="2:13" x14ac:dyDescent="0.2">
      <c r="B260" s="6" t="s">
        <v>398</v>
      </c>
      <c r="C260" s="7">
        <v>37560</v>
      </c>
      <c r="D260" s="8" t="s">
        <v>62</v>
      </c>
      <c r="E260" s="8" t="s">
        <v>63</v>
      </c>
      <c r="F260" s="6">
        <v>507</v>
      </c>
      <c r="G260" s="6">
        <v>60</v>
      </c>
      <c r="H260" s="6">
        <v>13</v>
      </c>
      <c r="I260" s="6" t="s">
        <v>15</v>
      </c>
      <c r="J260" s="6" t="s">
        <v>18</v>
      </c>
      <c r="K260" s="6" t="s">
        <v>17</v>
      </c>
      <c r="L260" t="str">
        <f>VLOOKUP(E260,Lookup_Data!$C$7:$E$25,2,FALSE)</f>
        <v>England</v>
      </c>
      <c r="M260" t="str">
        <f>VLOOKUP(E260,Lookup_Data!$C$7:$E$25,3,FALSE)</f>
        <v>BUTTS</v>
      </c>
    </row>
    <row r="261" spans="2:13" x14ac:dyDescent="0.2">
      <c r="B261" s="6" t="s">
        <v>398</v>
      </c>
      <c r="C261" s="7">
        <v>37536</v>
      </c>
      <c r="D261" s="8" t="s">
        <v>55</v>
      </c>
      <c r="E261" s="8" t="s">
        <v>26</v>
      </c>
      <c r="F261" s="6">
        <v>507</v>
      </c>
      <c r="G261" s="6">
        <v>60</v>
      </c>
      <c r="H261" s="6">
        <v>12</v>
      </c>
      <c r="I261" s="6" t="s">
        <v>15</v>
      </c>
      <c r="J261" s="6" t="s">
        <v>18</v>
      </c>
      <c r="K261" s="6" t="s">
        <v>17</v>
      </c>
      <c r="L261" t="str">
        <f>VLOOKUP(E261,Lookup_Data!$C$7:$E$25,2,FALSE)</f>
        <v>England</v>
      </c>
      <c r="M261" t="str">
        <f>VLOOKUP(E261,Lookup_Data!$C$7:$E$25,3,FALSE)</f>
        <v>BUTTS</v>
      </c>
    </row>
    <row r="262" spans="2:13" x14ac:dyDescent="0.2">
      <c r="B262" s="6" t="s">
        <v>398</v>
      </c>
      <c r="C262" s="7">
        <v>37560</v>
      </c>
      <c r="D262" s="8" t="s">
        <v>84</v>
      </c>
      <c r="E262" s="8" t="s">
        <v>63</v>
      </c>
      <c r="F262" s="6">
        <v>507</v>
      </c>
      <c r="G262" s="6">
        <v>60</v>
      </c>
      <c r="H262" s="6">
        <v>9</v>
      </c>
      <c r="I262" s="6" t="s">
        <v>22</v>
      </c>
      <c r="J262" s="6" t="s">
        <v>18</v>
      </c>
      <c r="K262" s="6" t="s">
        <v>17</v>
      </c>
      <c r="L262" t="str">
        <f>VLOOKUP(E262,Lookup_Data!$C$7:$E$25,2,FALSE)</f>
        <v>England</v>
      </c>
      <c r="M262" t="str">
        <f>VLOOKUP(E262,Lookup_Data!$C$7:$E$25,3,FALSE)</f>
        <v>BUTTS</v>
      </c>
    </row>
    <row r="263" spans="2:13" x14ac:dyDescent="0.2">
      <c r="B263" s="12" t="s">
        <v>309</v>
      </c>
      <c r="C263" s="10">
        <v>37588</v>
      </c>
      <c r="D263" s="11" t="s">
        <v>60</v>
      </c>
      <c r="E263" s="11" t="s">
        <v>61</v>
      </c>
      <c r="F263" s="12">
        <v>507</v>
      </c>
      <c r="G263" s="12">
        <v>60</v>
      </c>
      <c r="H263" s="12">
        <v>4</v>
      </c>
      <c r="I263" s="6" t="s">
        <v>15</v>
      </c>
      <c r="J263" s="6" t="s">
        <v>16</v>
      </c>
      <c r="K263" s="6" t="s">
        <v>17</v>
      </c>
      <c r="L263" t="str">
        <f>VLOOKUP(E263,Lookup_Data!$C$7:$E$25,2,FALSE)</f>
        <v>Scotland</v>
      </c>
      <c r="M263" t="str">
        <f>VLOOKUP(E263,Lookup_Data!$C$7:$E$25,3,FALSE)</f>
        <v>SUSF</v>
      </c>
    </row>
    <row r="264" spans="2:13" x14ac:dyDescent="0.2">
      <c r="B264" s="12" t="s">
        <v>309</v>
      </c>
      <c r="C264" s="10">
        <v>37584</v>
      </c>
      <c r="D264" s="11" t="s">
        <v>131</v>
      </c>
      <c r="E264" s="11" t="s">
        <v>34</v>
      </c>
      <c r="F264" s="12">
        <v>507</v>
      </c>
      <c r="G264" s="12">
        <v>59</v>
      </c>
      <c r="H264" s="12">
        <v>12</v>
      </c>
      <c r="I264" s="6" t="s">
        <v>22</v>
      </c>
      <c r="J264" s="6" t="s">
        <v>18</v>
      </c>
      <c r="K264" s="6" t="s">
        <v>17</v>
      </c>
      <c r="L264" t="str">
        <f>VLOOKUP(E264,Lookup_Data!$C$7:$E$25,2,FALSE)</f>
        <v>England</v>
      </c>
      <c r="M264" t="str">
        <f>VLOOKUP(E264,Lookup_Data!$C$7:$E$25,3,FALSE)</f>
        <v>SEAL</v>
      </c>
    </row>
    <row r="265" spans="2:13" x14ac:dyDescent="0.2">
      <c r="B265" s="12" t="s">
        <v>309</v>
      </c>
      <c r="C265" s="10">
        <v>37578</v>
      </c>
      <c r="D265" s="11" t="s">
        <v>88</v>
      </c>
      <c r="E265" s="11" t="s">
        <v>50</v>
      </c>
      <c r="F265" s="12">
        <v>506</v>
      </c>
      <c r="G265" s="12">
        <v>60</v>
      </c>
      <c r="H265" s="12">
        <v>13</v>
      </c>
      <c r="I265" s="6" t="s">
        <v>15</v>
      </c>
      <c r="J265" s="6" t="s">
        <v>18</v>
      </c>
      <c r="K265" s="6" t="s">
        <v>17</v>
      </c>
      <c r="L265" t="str">
        <f>VLOOKUP(E265,Lookup_Data!$C$7:$E$25,2,FALSE)</f>
        <v>England</v>
      </c>
      <c r="M265" t="str">
        <f>VLOOKUP(E265,Lookup_Data!$C$7:$E$25,3,FALSE)</f>
        <v>None</v>
      </c>
    </row>
    <row r="266" spans="2:13" x14ac:dyDescent="0.2">
      <c r="B266" s="6" t="s">
        <v>398</v>
      </c>
      <c r="C266" s="7">
        <v>37556</v>
      </c>
      <c r="D266" s="8" t="s">
        <v>131</v>
      </c>
      <c r="E266" s="8" t="s">
        <v>34</v>
      </c>
      <c r="F266" s="6">
        <v>506</v>
      </c>
      <c r="G266" s="6">
        <v>60</v>
      </c>
      <c r="H266" s="6">
        <v>10</v>
      </c>
      <c r="I266" s="6" t="s">
        <v>22</v>
      </c>
      <c r="J266" s="6" t="s">
        <v>18</v>
      </c>
      <c r="K266" s="6" t="s">
        <v>17</v>
      </c>
      <c r="L266" t="str">
        <f>VLOOKUP(E266,Lookup_Data!$C$7:$E$25,2,FALSE)</f>
        <v>England</v>
      </c>
      <c r="M266" t="str">
        <f>VLOOKUP(E266,Lookup_Data!$C$7:$E$25,3,FALSE)</f>
        <v>SEAL</v>
      </c>
    </row>
    <row r="267" spans="2:13" x14ac:dyDescent="0.2">
      <c r="B267" s="12" t="s">
        <v>309</v>
      </c>
      <c r="C267" s="10">
        <v>37578</v>
      </c>
      <c r="D267" s="11" t="s">
        <v>62</v>
      </c>
      <c r="E267" s="11" t="s">
        <v>63</v>
      </c>
      <c r="F267" s="12">
        <v>506</v>
      </c>
      <c r="G267" s="12">
        <v>60</v>
      </c>
      <c r="H267" s="12">
        <v>9</v>
      </c>
      <c r="I267" s="6" t="s">
        <v>15</v>
      </c>
      <c r="J267" s="6" t="s">
        <v>18</v>
      </c>
      <c r="K267" s="6" t="s">
        <v>17</v>
      </c>
      <c r="L267" t="str">
        <f>VLOOKUP(E267,Lookup_Data!$C$7:$E$25,2,FALSE)</f>
        <v>England</v>
      </c>
      <c r="M267" t="str">
        <f>VLOOKUP(E267,Lookup_Data!$C$7:$E$25,3,FALSE)</f>
        <v>BUTTS</v>
      </c>
    </row>
    <row r="268" spans="2:13" x14ac:dyDescent="0.2">
      <c r="B268" s="12" t="s">
        <v>187</v>
      </c>
      <c r="C268" s="7"/>
      <c r="D268" s="8" t="s">
        <v>218</v>
      </c>
      <c r="E268" s="8" t="s">
        <v>61</v>
      </c>
      <c r="F268" s="6">
        <v>506</v>
      </c>
      <c r="G268" s="6">
        <v>60</v>
      </c>
      <c r="H268" s="6">
        <v>8</v>
      </c>
      <c r="I268" s="6" t="s">
        <v>22</v>
      </c>
      <c r="J268" s="6" t="s">
        <v>18</v>
      </c>
      <c r="K268" s="6" t="s">
        <v>17</v>
      </c>
      <c r="L268" t="str">
        <f>VLOOKUP(E268,Lookup_Data!$C$7:$E$25,2,FALSE)</f>
        <v>Scotland</v>
      </c>
      <c r="M268" t="str">
        <f>VLOOKUP(E268,Lookup_Data!$C$7:$E$25,3,FALSE)</f>
        <v>SUSF</v>
      </c>
    </row>
    <row r="269" spans="2:13" x14ac:dyDescent="0.2">
      <c r="B269" s="6" t="s">
        <v>398</v>
      </c>
      <c r="C269" s="7">
        <v>37534</v>
      </c>
      <c r="D269" s="8" t="s">
        <v>207</v>
      </c>
      <c r="E269" s="8" t="s">
        <v>46</v>
      </c>
      <c r="F269" s="6">
        <v>506</v>
      </c>
      <c r="G269" s="6">
        <v>60</v>
      </c>
      <c r="H269" s="6">
        <v>5</v>
      </c>
      <c r="I269" s="6" t="s">
        <v>15</v>
      </c>
      <c r="J269" s="6" t="s">
        <v>16</v>
      </c>
      <c r="K269" s="6" t="s">
        <v>17</v>
      </c>
      <c r="L269" t="str">
        <f>VLOOKUP(E269,Lookup_Data!$C$7:$E$25,2,FALSE)</f>
        <v>England</v>
      </c>
      <c r="M269" t="str">
        <f>VLOOKUP(E269,Lookup_Data!$C$7:$E$25,3,FALSE)</f>
        <v>NEUAL</v>
      </c>
    </row>
    <row r="270" spans="2:13" x14ac:dyDescent="0.2">
      <c r="B270" s="12" t="s">
        <v>309</v>
      </c>
      <c r="C270" s="10">
        <v>37577</v>
      </c>
      <c r="D270" s="11" t="s">
        <v>104</v>
      </c>
      <c r="E270" s="11" t="s">
        <v>34</v>
      </c>
      <c r="F270" s="12">
        <v>506</v>
      </c>
      <c r="I270" s="6" t="s">
        <v>15</v>
      </c>
      <c r="J270" s="6" t="s">
        <v>18</v>
      </c>
      <c r="K270" s="6" t="s">
        <v>17</v>
      </c>
      <c r="L270" t="str">
        <f>VLOOKUP(E270,Lookup_Data!$C$7:$E$25,2,FALSE)</f>
        <v>England</v>
      </c>
      <c r="M270" t="str">
        <f>VLOOKUP(E270,Lookup_Data!$C$7:$E$25,3,FALSE)</f>
        <v>SEAL</v>
      </c>
    </row>
    <row r="271" spans="2:13" x14ac:dyDescent="0.2">
      <c r="B271" s="12" t="s">
        <v>309</v>
      </c>
      <c r="C271" s="10">
        <v>37569</v>
      </c>
      <c r="D271" s="11" t="s">
        <v>204</v>
      </c>
      <c r="E271" s="11" t="s">
        <v>26</v>
      </c>
      <c r="F271" s="12">
        <v>505</v>
      </c>
      <c r="G271" s="12">
        <v>60</v>
      </c>
      <c r="H271" s="12">
        <v>13</v>
      </c>
      <c r="I271" s="6" t="s">
        <v>22</v>
      </c>
      <c r="J271" s="6" t="s">
        <v>18</v>
      </c>
      <c r="K271" s="6" t="s">
        <v>17</v>
      </c>
      <c r="L271" t="str">
        <f>VLOOKUP(E271,Lookup_Data!$C$7:$E$25,2,FALSE)</f>
        <v>England</v>
      </c>
      <c r="M271" t="str">
        <f>VLOOKUP(E271,Lookup_Data!$C$7:$E$25,3,FALSE)</f>
        <v>BUTTS</v>
      </c>
    </row>
    <row r="272" spans="2:13" x14ac:dyDescent="0.2">
      <c r="B272" s="12" t="s">
        <v>187</v>
      </c>
      <c r="C272" s="7">
        <v>37653</v>
      </c>
      <c r="D272" s="8" t="s">
        <v>55</v>
      </c>
      <c r="E272" s="8" t="s">
        <v>26</v>
      </c>
      <c r="F272" s="6">
        <v>505</v>
      </c>
      <c r="G272" s="6">
        <v>60</v>
      </c>
      <c r="H272" s="6">
        <v>12</v>
      </c>
      <c r="I272" s="6" t="s">
        <v>15</v>
      </c>
      <c r="J272" s="6" t="s">
        <v>18</v>
      </c>
      <c r="K272" s="6" t="s">
        <v>17</v>
      </c>
      <c r="L272" t="str">
        <f>VLOOKUP(E272,Lookup_Data!$C$7:$E$25,2,FALSE)</f>
        <v>England</v>
      </c>
      <c r="M272" t="str">
        <f>VLOOKUP(E272,Lookup_Data!$C$7:$E$25,3,FALSE)</f>
        <v>BUTTS</v>
      </c>
    </row>
    <row r="273" spans="2:13" x14ac:dyDescent="0.2">
      <c r="B273" s="12" t="s">
        <v>309</v>
      </c>
      <c r="C273" s="10">
        <v>37582</v>
      </c>
      <c r="D273" s="11" t="s">
        <v>86</v>
      </c>
      <c r="E273" s="11" t="s">
        <v>26</v>
      </c>
      <c r="F273" s="12">
        <v>505</v>
      </c>
      <c r="G273" s="12">
        <v>60</v>
      </c>
      <c r="H273" s="12">
        <v>12</v>
      </c>
      <c r="I273" s="6" t="s">
        <v>15</v>
      </c>
      <c r="J273" s="6" t="s">
        <v>18</v>
      </c>
      <c r="K273" s="6" t="s">
        <v>53</v>
      </c>
      <c r="L273" t="str">
        <f>VLOOKUP(E273,Lookup_Data!$C$7:$E$25,2,FALSE)</f>
        <v>England</v>
      </c>
      <c r="M273" t="str">
        <f>VLOOKUP(E273,Lookup_Data!$C$7:$E$25,3,FALSE)</f>
        <v>BUTTS</v>
      </c>
    </row>
    <row r="274" spans="2:13" x14ac:dyDescent="0.2">
      <c r="B274" s="12" t="s">
        <v>187</v>
      </c>
      <c r="C274" s="7">
        <v>37674</v>
      </c>
      <c r="D274" s="8" t="s">
        <v>219</v>
      </c>
      <c r="E274" s="11" t="s">
        <v>211</v>
      </c>
      <c r="F274" s="6">
        <v>504</v>
      </c>
      <c r="G274" s="6">
        <v>60</v>
      </c>
      <c r="H274" s="6">
        <v>11</v>
      </c>
      <c r="I274" s="6" t="s">
        <v>15</v>
      </c>
      <c r="J274" s="6" t="s">
        <v>18</v>
      </c>
      <c r="K274" s="6" t="s">
        <v>17</v>
      </c>
      <c r="L274" t="str">
        <f>VLOOKUP(E274,Lookup_Data!$C$7:$E$25,2,FALSE)</f>
        <v>England</v>
      </c>
      <c r="M274" t="str">
        <f>VLOOKUP(E274,Lookup_Data!$C$7:$E$25,3,FALSE)</f>
        <v>BUTTS</v>
      </c>
    </row>
    <row r="275" spans="2:13" x14ac:dyDescent="0.2">
      <c r="B275" s="6" t="s">
        <v>398</v>
      </c>
      <c r="C275" s="7">
        <v>37563</v>
      </c>
      <c r="D275" s="8" t="s">
        <v>324</v>
      </c>
      <c r="E275" s="8" t="s">
        <v>211</v>
      </c>
      <c r="F275" s="6">
        <v>503</v>
      </c>
      <c r="G275" s="6">
        <v>60</v>
      </c>
      <c r="H275" s="6">
        <v>15</v>
      </c>
      <c r="I275" s="6" t="s">
        <v>22</v>
      </c>
      <c r="J275" s="6" t="s">
        <v>18</v>
      </c>
      <c r="K275" s="6" t="s">
        <v>17</v>
      </c>
      <c r="L275" t="str">
        <f>VLOOKUP(E275,Lookup_Data!$C$7:$E$25,2,FALSE)</f>
        <v>England</v>
      </c>
      <c r="M275" t="str">
        <f>VLOOKUP(E275,Lookup_Data!$C$7:$E$25,3,FALSE)</f>
        <v>BUTTS</v>
      </c>
    </row>
    <row r="276" spans="2:13" x14ac:dyDescent="0.2">
      <c r="B276" s="6" t="s">
        <v>398</v>
      </c>
      <c r="C276" s="7">
        <v>37560</v>
      </c>
      <c r="D276" s="8" t="s">
        <v>248</v>
      </c>
      <c r="E276" s="8" t="s">
        <v>63</v>
      </c>
      <c r="F276" s="6">
        <v>503</v>
      </c>
      <c r="G276" s="6">
        <v>60</v>
      </c>
      <c r="H276" s="6">
        <v>14</v>
      </c>
      <c r="I276" s="6" t="s">
        <v>15</v>
      </c>
      <c r="J276" s="6" t="s">
        <v>18</v>
      </c>
      <c r="K276" s="6" t="s">
        <v>17</v>
      </c>
      <c r="L276" t="str">
        <f>VLOOKUP(E276,Lookup_Data!$C$7:$E$25,2,FALSE)</f>
        <v>England</v>
      </c>
      <c r="M276" t="str">
        <f>VLOOKUP(E276,Lookup_Data!$C$7:$E$25,3,FALSE)</f>
        <v>BUTTS</v>
      </c>
    </row>
    <row r="277" spans="2:13" x14ac:dyDescent="0.2">
      <c r="B277" s="12" t="s">
        <v>187</v>
      </c>
      <c r="C277" s="7">
        <v>37674</v>
      </c>
      <c r="D277" s="8" t="s">
        <v>74</v>
      </c>
      <c r="E277" s="8" t="s">
        <v>44</v>
      </c>
      <c r="F277" s="6">
        <v>503</v>
      </c>
      <c r="G277" s="6">
        <v>60</v>
      </c>
      <c r="H277" s="6">
        <v>11</v>
      </c>
      <c r="I277" s="6" t="s">
        <v>15</v>
      </c>
      <c r="J277" s="6" t="s">
        <v>18</v>
      </c>
      <c r="K277" s="6" t="s">
        <v>17</v>
      </c>
      <c r="L277" t="str">
        <f>VLOOKUP(E277,Lookup_Data!$C$7:$E$25,2,FALSE)</f>
        <v>England</v>
      </c>
      <c r="M277" t="str">
        <f>VLOOKUP(E277,Lookup_Data!$C$7:$E$25,3,FALSE)</f>
        <v>NEUAL</v>
      </c>
    </row>
    <row r="278" spans="2:13" x14ac:dyDescent="0.2">
      <c r="B278" s="6" t="s">
        <v>398</v>
      </c>
      <c r="C278" s="7">
        <v>37556</v>
      </c>
      <c r="D278" s="8" t="s">
        <v>70</v>
      </c>
      <c r="E278" s="8" t="s">
        <v>24</v>
      </c>
      <c r="F278" s="6">
        <v>503</v>
      </c>
      <c r="G278" s="6">
        <v>60</v>
      </c>
      <c r="H278" s="6">
        <v>10</v>
      </c>
      <c r="I278" s="6" t="s">
        <v>22</v>
      </c>
      <c r="J278" s="6" t="s">
        <v>18</v>
      </c>
      <c r="K278" s="6" t="s">
        <v>17</v>
      </c>
      <c r="L278" t="str">
        <f>VLOOKUP(E278,Lookup_Data!$C$7:$E$25,2,FALSE)</f>
        <v>England</v>
      </c>
      <c r="M278" t="str">
        <f>VLOOKUP(E278,Lookup_Data!$C$7:$E$25,3,FALSE)</f>
        <v>BUTTS</v>
      </c>
    </row>
    <row r="279" spans="2:13" x14ac:dyDescent="0.2">
      <c r="B279" s="12" t="s">
        <v>309</v>
      </c>
      <c r="C279" s="10">
        <v>37583</v>
      </c>
      <c r="D279" s="11" t="s">
        <v>201</v>
      </c>
      <c r="E279" s="11" t="s">
        <v>36</v>
      </c>
      <c r="F279" s="12">
        <v>503</v>
      </c>
      <c r="I279" s="6" t="s">
        <v>22</v>
      </c>
      <c r="J279" s="6" t="s">
        <v>18</v>
      </c>
      <c r="K279" s="6" t="s">
        <v>17</v>
      </c>
      <c r="L279" t="str">
        <f>VLOOKUP(E279,Lookup_Data!$C$7:$E$25,2,FALSE)</f>
        <v>England</v>
      </c>
      <c r="M279" t="str">
        <f>VLOOKUP(E279,Lookup_Data!$C$7:$E$25,3,FALSE)</f>
        <v>SWWU</v>
      </c>
    </row>
    <row r="280" spans="2:13" x14ac:dyDescent="0.2">
      <c r="B280" s="6" t="s">
        <v>12</v>
      </c>
      <c r="C280" s="7">
        <v>37600</v>
      </c>
      <c r="D280" s="8" t="s">
        <v>87</v>
      </c>
      <c r="E280" s="8" t="s">
        <v>50</v>
      </c>
      <c r="F280" s="6">
        <v>502</v>
      </c>
      <c r="G280" s="6">
        <v>60</v>
      </c>
      <c r="H280" s="6">
        <v>5</v>
      </c>
      <c r="I280" s="6" t="s">
        <v>15</v>
      </c>
      <c r="J280" s="6" t="s">
        <v>18</v>
      </c>
      <c r="K280" s="6" t="s">
        <v>17</v>
      </c>
      <c r="L280" t="str">
        <f>VLOOKUP(E280,Lookup_Data!$C$7:$E$25,2,FALSE)</f>
        <v>England</v>
      </c>
      <c r="M280" t="str">
        <f>VLOOKUP(E280,Lookup_Data!$C$7:$E$25,3,FALSE)</f>
        <v>None</v>
      </c>
    </row>
    <row r="281" spans="2:13" x14ac:dyDescent="0.2">
      <c r="B281" s="12" t="s">
        <v>309</v>
      </c>
      <c r="C281" s="10">
        <v>37584</v>
      </c>
      <c r="D281" s="11" t="s">
        <v>73</v>
      </c>
      <c r="E281" s="11" t="s">
        <v>63</v>
      </c>
      <c r="F281" s="12">
        <v>501</v>
      </c>
      <c r="G281" s="12">
        <v>60</v>
      </c>
      <c r="H281" s="12">
        <v>19</v>
      </c>
      <c r="I281" s="6" t="s">
        <v>15</v>
      </c>
      <c r="J281" s="6" t="s">
        <v>18</v>
      </c>
      <c r="K281" s="6" t="s">
        <v>17</v>
      </c>
      <c r="L281" t="str">
        <f>VLOOKUP(E281,Lookup_Data!$C$7:$E$25,2,FALSE)</f>
        <v>England</v>
      </c>
      <c r="M281" t="str">
        <f>VLOOKUP(E281,Lookup_Data!$C$7:$E$25,3,FALSE)</f>
        <v>BUTTS</v>
      </c>
    </row>
    <row r="282" spans="2:13" x14ac:dyDescent="0.2">
      <c r="B282" s="6" t="s">
        <v>12</v>
      </c>
      <c r="C282" s="7"/>
      <c r="D282" s="8" t="s">
        <v>92</v>
      </c>
      <c r="E282" s="14" t="s">
        <v>61</v>
      </c>
      <c r="F282" s="15">
        <v>501</v>
      </c>
      <c r="G282" s="15">
        <v>60</v>
      </c>
      <c r="H282" s="15">
        <v>13</v>
      </c>
      <c r="I282" s="6" t="s">
        <v>15</v>
      </c>
      <c r="J282" s="6" t="s">
        <v>18</v>
      </c>
      <c r="K282" s="6" t="s">
        <v>17</v>
      </c>
      <c r="L282" t="str">
        <f>VLOOKUP(E282,Lookup_Data!$C$7:$E$25,2,FALSE)</f>
        <v>Scotland</v>
      </c>
      <c r="M282" t="str">
        <f>VLOOKUP(E282,Lookup_Data!$C$7:$E$25,3,FALSE)</f>
        <v>SUSF</v>
      </c>
    </row>
    <row r="283" spans="2:13" x14ac:dyDescent="0.2">
      <c r="B283" s="6" t="s">
        <v>398</v>
      </c>
      <c r="C283" s="7">
        <v>37560</v>
      </c>
      <c r="D283" s="8" t="s">
        <v>91</v>
      </c>
      <c r="E283" s="8" t="s">
        <v>48</v>
      </c>
      <c r="F283" s="6">
        <v>501</v>
      </c>
      <c r="G283" s="6">
        <v>60</v>
      </c>
      <c r="H283" s="6">
        <v>13</v>
      </c>
      <c r="I283" s="6" t="s">
        <v>15</v>
      </c>
      <c r="J283" s="6" t="s">
        <v>18</v>
      </c>
      <c r="K283" s="6" t="s">
        <v>17</v>
      </c>
      <c r="L283" t="str">
        <f>VLOOKUP(E283,Lookup_Data!$C$7:$E$25,2,FALSE)</f>
        <v>Scotland</v>
      </c>
      <c r="M283" t="str">
        <f>VLOOKUP(E283,Lookup_Data!$C$7:$E$25,3,FALSE)</f>
        <v>SUSF</v>
      </c>
    </row>
    <row r="284" spans="2:13" x14ac:dyDescent="0.2">
      <c r="B284" s="12" t="s">
        <v>187</v>
      </c>
      <c r="C284" s="7">
        <v>37296</v>
      </c>
      <c r="D284" s="8" t="s">
        <v>131</v>
      </c>
      <c r="E284" s="8" t="s">
        <v>34</v>
      </c>
      <c r="F284" s="6">
        <v>501</v>
      </c>
      <c r="G284" s="6">
        <v>60</v>
      </c>
      <c r="H284" s="6">
        <v>11</v>
      </c>
      <c r="I284" s="6" t="s">
        <v>22</v>
      </c>
      <c r="J284" s="6" t="s">
        <v>18</v>
      </c>
      <c r="K284" s="6" t="s">
        <v>17</v>
      </c>
      <c r="L284" t="str">
        <f>VLOOKUP(E284,Lookup_Data!$C$7:$E$25,2,FALSE)</f>
        <v>England</v>
      </c>
      <c r="M284" t="str">
        <f>VLOOKUP(E284,Lookup_Data!$C$7:$E$25,3,FALSE)</f>
        <v>SEAL</v>
      </c>
    </row>
    <row r="285" spans="2:13" x14ac:dyDescent="0.2">
      <c r="B285" s="6" t="s">
        <v>12</v>
      </c>
      <c r="C285" s="7">
        <v>37639</v>
      </c>
      <c r="D285" s="11" t="s">
        <v>93</v>
      </c>
      <c r="E285" s="11" t="s">
        <v>21</v>
      </c>
      <c r="F285" s="12">
        <v>500</v>
      </c>
      <c r="G285" s="12">
        <v>60</v>
      </c>
      <c r="H285" s="12">
        <v>11</v>
      </c>
      <c r="I285" s="6" t="s">
        <v>15</v>
      </c>
      <c r="J285" s="6" t="s">
        <v>18</v>
      </c>
      <c r="K285" s="6" t="s">
        <v>17</v>
      </c>
      <c r="L285" t="str">
        <f>VLOOKUP(E285,Lookup_Data!$C$7:$E$25,2,FALSE)</f>
        <v>England</v>
      </c>
      <c r="M285" t="str">
        <f>VLOOKUP(E285,Lookup_Data!$C$7:$E$25,3,FALSE)</f>
        <v>BUTTS</v>
      </c>
    </row>
    <row r="286" spans="2:13" x14ac:dyDescent="0.2">
      <c r="B286" s="6" t="s">
        <v>398</v>
      </c>
      <c r="C286" s="7">
        <v>37560</v>
      </c>
      <c r="D286" s="8" t="s">
        <v>66</v>
      </c>
      <c r="E286" s="8" t="s">
        <v>63</v>
      </c>
      <c r="F286" s="6">
        <v>500</v>
      </c>
      <c r="G286" s="6">
        <v>60</v>
      </c>
      <c r="H286" s="6">
        <v>11</v>
      </c>
      <c r="I286" s="6" t="s">
        <v>15</v>
      </c>
      <c r="J286" s="6" t="s">
        <v>18</v>
      </c>
      <c r="K286" s="6" t="s">
        <v>17</v>
      </c>
      <c r="L286" t="str">
        <f>VLOOKUP(E286,Lookup_Data!$C$7:$E$25,2,FALSE)</f>
        <v>England</v>
      </c>
      <c r="M286" t="str">
        <f>VLOOKUP(E286,Lookup_Data!$C$7:$E$25,3,FALSE)</f>
        <v>BUTTS</v>
      </c>
    </row>
    <row r="287" spans="2:13" x14ac:dyDescent="0.2">
      <c r="B287" s="12" t="s">
        <v>309</v>
      </c>
      <c r="C287" s="10">
        <v>37577</v>
      </c>
      <c r="D287" s="11" t="s">
        <v>68</v>
      </c>
      <c r="E287" s="11" t="s">
        <v>34</v>
      </c>
      <c r="F287" s="12">
        <v>500</v>
      </c>
      <c r="I287" s="6" t="s">
        <v>22</v>
      </c>
      <c r="J287" s="6" t="s">
        <v>18</v>
      </c>
      <c r="K287" s="6" t="s">
        <v>17</v>
      </c>
      <c r="L287" t="str">
        <f>VLOOKUP(E287,Lookup_Data!$C$7:$E$25,2,FALSE)</f>
        <v>England</v>
      </c>
      <c r="M287" t="str">
        <f>VLOOKUP(E287,Lookup_Data!$C$7:$E$25,3,FALSE)</f>
        <v>SEAL</v>
      </c>
    </row>
    <row r="288" spans="2:13" x14ac:dyDescent="0.2">
      <c r="B288" s="6" t="s">
        <v>398</v>
      </c>
      <c r="C288" s="7">
        <v>37539</v>
      </c>
      <c r="D288" s="8" t="s">
        <v>224</v>
      </c>
      <c r="E288" s="8" t="s">
        <v>26</v>
      </c>
      <c r="F288" s="6">
        <v>499</v>
      </c>
      <c r="G288" s="6">
        <v>60</v>
      </c>
      <c r="H288" s="6">
        <v>14</v>
      </c>
      <c r="I288" s="6" t="s">
        <v>22</v>
      </c>
      <c r="J288" s="6" t="s">
        <v>18</v>
      </c>
      <c r="K288" s="6" t="s">
        <v>17</v>
      </c>
      <c r="L288" t="str">
        <f>VLOOKUP(E288,Lookup_Data!$C$7:$E$25,2,FALSE)</f>
        <v>England</v>
      </c>
      <c r="M288" t="str">
        <f>VLOOKUP(E288,Lookup_Data!$C$7:$E$25,3,FALSE)</f>
        <v>BUTTS</v>
      </c>
    </row>
    <row r="289" spans="2:13" x14ac:dyDescent="0.2">
      <c r="B289" s="12" t="s">
        <v>187</v>
      </c>
      <c r="C289" s="7">
        <v>37660</v>
      </c>
      <c r="D289" s="8" t="s">
        <v>220</v>
      </c>
      <c r="E289" s="8" t="s">
        <v>44</v>
      </c>
      <c r="F289" s="6">
        <v>499</v>
      </c>
      <c r="G289" s="6">
        <v>60</v>
      </c>
      <c r="H289" s="6">
        <v>10</v>
      </c>
      <c r="I289" s="6" t="s">
        <v>15</v>
      </c>
      <c r="J289" s="6" t="s">
        <v>18</v>
      </c>
      <c r="K289" s="6" t="s">
        <v>17</v>
      </c>
      <c r="L289" t="str">
        <f>VLOOKUP(E289,Lookup_Data!$C$7:$E$25,2,FALSE)</f>
        <v>England</v>
      </c>
      <c r="M289" t="str">
        <f>VLOOKUP(E289,Lookup_Data!$C$7:$E$25,3,FALSE)</f>
        <v>NEUAL</v>
      </c>
    </row>
    <row r="290" spans="2:13" x14ac:dyDescent="0.2">
      <c r="B290" s="6" t="s">
        <v>12</v>
      </c>
      <c r="C290" s="7">
        <v>37647</v>
      </c>
      <c r="D290" s="8" t="s">
        <v>94</v>
      </c>
      <c r="E290" s="8" t="s">
        <v>24</v>
      </c>
      <c r="F290" s="6">
        <v>499</v>
      </c>
      <c r="G290" s="6">
        <v>60</v>
      </c>
      <c r="H290" s="6">
        <v>8</v>
      </c>
      <c r="I290" s="6" t="s">
        <v>22</v>
      </c>
      <c r="J290" s="6" t="s">
        <v>18</v>
      </c>
      <c r="K290" s="6" t="s">
        <v>17</v>
      </c>
      <c r="L290" t="str">
        <f>VLOOKUP(E290,Lookup_Data!$C$7:$E$25,2,FALSE)</f>
        <v>England</v>
      </c>
      <c r="M290" t="str">
        <f>VLOOKUP(E290,Lookup_Data!$C$7:$E$25,3,FALSE)</f>
        <v>BUTTS</v>
      </c>
    </row>
    <row r="291" spans="2:13" x14ac:dyDescent="0.2">
      <c r="B291" s="12" t="s">
        <v>309</v>
      </c>
      <c r="C291" s="10">
        <v>37566</v>
      </c>
      <c r="D291" s="11" t="s">
        <v>85</v>
      </c>
      <c r="E291" s="11" t="s">
        <v>50</v>
      </c>
      <c r="F291" s="12">
        <v>499</v>
      </c>
      <c r="G291" s="12">
        <v>60</v>
      </c>
      <c r="H291" s="12">
        <v>7</v>
      </c>
      <c r="I291" s="6" t="s">
        <v>15</v>
      </c>
      <c r="J291" s="6" t="s">
        <v>18</v>
      </c>
      <c r="K291" s="6" t="s">
        <v>17</v>
      </c>
      <c r="L291" t="str">
        <f>VLOOKUP(E291,Lookup_Data!$C$7:$E$25,2,FALSE)</f>
        <v>England</v>
      </c>
      <c r="M291" t="str">
        <f>VLOOKUP(E291,Lookup_Data!$C$7:$E$25,3,FALSE)</f>
        <v>None</v>
      </c>
    </row>
    <row r="292" spans="2:13" x14ac:dyDescent="0.2">
      <c r="B292" s="12" t="s">
        <v>309</v>
      </c>
      <c r="C292" s="10">
        <v>37577</v>
      </c>
      <c r="D292" s="11" t="s">
        <v>96</v>
      </c>
      <c r="E292" s="11" t="s">
        <v>61</v>
      </c>
      <c r="F292" s="12">
        <v>499</v>
      </c>
      <c r="G292" s="12">
        <v>60</v>
      </c>
      <c r="H292" s="12">
        <v>7</v>
      </c>
      <c r="I292" s="6" t="s">
        <v>15</v>
      </c>
      <c r="J292" s="6" t="s">
        <v>18</v>
      </c>
      <c r="K292" s="6" t="s">
        <v>17</v>
      </c>
      <c r="L292" t="str">
        <f>VLOOKUP(E292,Lookup_Data!$C$7:$E$25,2,FALSE)</f>
        <v>Scotland</v>
      </c>
      <c r="M292" t="str">
        <f>VLOOKUP(E292,Lookup_Data!$C$7:$E$25,3,FALSE)</f>
        <v>SUSF</v>
      </c>
    </row>
    <row r="293" spans="2:13" x14ac:dyDescent="0.2">
      <c r="B293" s="12" t="s">
        <v>309</v>
      </c>
      <c r="C293" s="10">
        <v>37585</v>
      </c>
      <c r="D293" s="11" t="s">
        <v>114</v>
      </c>
      <c r="E293" s="11" t="s">
        <v>21</v>
      </c>
      <c r="F293" s="12">
        <v>498</v>
      </c>
      <c r="G293" s="12">
        <v>60</v>
      </c>
      <c r="H293" s="12">
        <v>13</v>
      </c>
      <c r="I293" s="6" t="s">
        <v>22</v>
      </c>
      <c r="J293" s="6" t="s">
        <v>18</v>
      </c>
      <c r="K293" s="6" t="s">
        <v>17</v>
      </c>
      <c r="L293" t="str">
        <f>VLOOKUP(E293,Lookup_Data!$C$7:$E$25,2,FALSE)</f>
        <v>England</v>
      </c>
      <c r="M293" t="str">
        <f>VLOOKUP(E293,Lookup_Data!$C$7:$E$25,3,FALSE)</f>
        <v>BUTTS</v>
      </c>
    </row>
    <row r="294" spans="2:13" x14ac:dyDescent="0.2">
      <c r="B294" s="6" t="s">
        <v>12</v>
      </c>
      <c r="C294" s="7">
        <v>37646</v>
      </c>
      <c r="D294" s="8" t="s">
        <v>95</v>
      </c>
      <c r="E294" s="8" t="s">
        <v>24</v>
      </c>
      <c r="F294" s="6">
        <v>498</v>
      </c>
      <c r="G294" s="6">
        <v>60</v>
      </c>
      <c r="H294" s="6">
        <v>11</v>
      </c>
      <c r="I294" s="6" t="s">
        <v>15</v>
      </c>
      <c r="J294" s="6" t="s">
        <v>18</v>
      </c>
      <c r="K294" s="6" t="s">
        <v>53</v>
      </c>
      <c r="L294" t="str">
        <f>VLOOKUP(E294,Lookup_Data!$C$7:$E$25,2,FALSE)</f>
        <v>England</v>
      </c>
      <c r="M294" t="str">
        <f>VLOOKUP(E294,Lookup_Data!$C$7:$E$25,3,FALSE)</f>
        <v>BUTTS</v>
      </c>
    </row>
    <row r="295" spans="2:13" x14ac:dyDescent="0.2">
      <c r="B295" s="12" t="s">
        <v>309</v>
      </c>
      <c r="C295" s="10">
        <v>37590</v>
      </c>
      <c r="D295" s="11" t="s">
        <v>76</v>
      </c>
      <c r="E295" s="11" t="s">
        <v>44</v>
      </c>
      <c r="F295" s="12">
        <v>498</v>
      </c>
      <c r="G295" s="12">
        <v>60</v>
      </c>
      <c r="H295" s="12">
        <v>11</v>
      </c>
      <c r="I295" s="6" t="s">
        <v>15</v>
      </c>
      <c r="J295" s="6" t="s">
        <v>18</v>
      </c>
      <c r="K295" s="6" t="s">
        <v>17</v>
      </c>
      <c r="L295" t="str">
        <f>VLOOKUP(E295,Lookup_Data!$C$7:$E$25,2,FALSE)</f>
        <v>England</v>
      </c>
      <c r="M295" t="str">
        <f>VLOOKUP(E295,Lookup_Data!$C$7:$E$25,3,FALSE)</f>
        <v>NEUAL</v>
      </c>
    </row>
    <row r="296" spans="2:13" x14ac:dyDescent="0.2">
      <c r="B296" s="12" t="s">
        <v>187</v>
      </c>
      <c r="C296" s="7">
        <v>37301</v>
      </c>
      <c r="D296" s="8" t="s">
        <v>81</v>
      </c>
      <c r="E296" s="8" t="s">
        <v>34</v>
      </c>
      <c r="F296" s="6">
        <v>498</v>
      </c>
      <c r="G296" s="6">
        <v>60</v>
      </c>
      <c r="H296" s="6">
        <v>10</v>
      </c>
      <c r="I296" s="6" t="s">
        <v>15</v>
      </c>
      <c r="J296" s="6" t="s">
        <v>18</v>
      </c>
      <c r="K296" s="6" t="s">
        <v>17</v>
      </c>
      <c r="L296" t="str">
        <f>VLOOKUP(E296,Lookup_Data!$C$7:$E$25,2,FALSE)</f>
        <v>England</v>
      </c>
      <c r="M296" t="str">
        <f>VLOOKUP(E296,Lookup_Data!$C$7:$E$25,3,FALSE)</f>
        <v>SEAL</v>
      </c>
    </row>
    <row r="297" spans="2:13" x14ac:dyDescent="0.2">
      <c r="B297" s="12" t="s">
        <v>187</v>
      </c>
      <c r="C297" s="7">
        <v>37674</v>
      </c>
      <c r="D297" s="8" t="s">
        <v>111</v>
      </c>
      <c r="E297" s="8" t="s">
        <v>14</v>
      </c>
      <c r="F297" s="6">
        <v>498</v>
      </c>
      <c r="G297" s="6">
        <v>60</v>
      </c>
      <c r="H297" s="6">
        <v>6</v>
      </c>
      <c r="I297" s="6" t="s">
        <v>15</v>
      </c>
      <c r="J297" s="6" t="s">
        <v>18</v>
      </c>
      <c r="K297" s="6" t="s">
        <v>53</v>
      </c>
      <c r="L297" t="str">
        <f>VLOOKUP(E297,Lookup_Data!$C$7:$E$25,2,FALSE)</f>
        <v>Scotland</v>
      </c>
      <c r="M297" t="str">
        <f>VLOOKUP(E297,Lookup_Data!$C$7:$E$25,3,FALSE)</f>
        <v>SUSF</v>
      </c>
    </row>
    <row r="298" spans="2:13" x14ac:dyDescent="0.2">
      <c r="B298" s="12" t="s">
        <v>187</v>
      </c>
      <c r="C298" s="7">
        <v>37678</v>
      </c>
      <c r="D298" s="8" t="s">
        <v>221</v>
      </c>
      <c r="E298" s="8" t="s">
        <v>24</v>
      </c>
      <c r="F298" s="6">
        <v>498</v>
      </c>
      <c r="G298" s="6">
        <v>60</v>
      </c>
      <c r="H298" s="6">
        <v>5</v>
      </c>
      <c r="I298" s="6" t="s">
        <v>15</v>
      </c>
      <c r="J298" s="6" t="s">
        <v>16</v>
      </c>
      <c r="K298" s="6" t="s">
        <v>53</v>
      </c>
      <c r="L298" t="str">
        <f>VLOOKUP(E298,Lookup_Data!$C$7:$E$25,2,FALSE)</f>
        <v>England</v>
      </c>
      <c r="M298" t="str">
        <f>VLOOKUP(E298,Lookup_Data!$C$7:$E$25,3,FALSE)</f>
        <v>BUTTS</v>
      </c>
    </row>
    <row r="299" spans="2:13" x14ac:dyDescent="0.2">
      <c r="B299" s="12" t="s">
        <v>309</v>
      </c>
      <c r="C299" s="10">
        <v>37584</v>
      </c>
      <c r="D299" s="11" t="s">
        <v>320</v>
      </c>
      <c r="E299" s="11" t="s">
        <v>211</v>
      </c>
      <c r="F299" s="12">
        <v>497</v>
      </c>
      <c r="G299" s="12">
        <v>60</v>
      </c>
      <c r="H299" s="12">
        <v>12</v>
      </c>
      <c r="I299" s="6" t="s">
        <v>22</v>
      </c>
      <c r="J299" s="6" t="s">
        <v>18</v>
      </c>
      <c r="K299" s="6" t="s">
        <v>17</v>
      </c>
      <c r="L299" t="str">
        <f>VLOOKUP(E299,Lookup_Data!$C$7:$E$25,2,FALSE)</f>
        <v>England</v>
      </c>
      <c r="M299" t="str">
        <f>VLOOKUP(E299,Lookup_Data!$C$7:$E$25,3,FALSE)</f>
        <v>BUTTS</v>
      </c>
    </row>
    <row r="300" spans="2:13" x14ac:dyDescent="0.2">
      <c r="B300" s="6" t="s">
        <v>12</v>
      </c>
      <c r="C300" s="7"/>
      <c r="D300" s="8" t="s">
        <v>96</v>
      </c>
      <c r="E300" s="8" t="s">
        <v>61</v>
      </c>
      <c r="F300" s="6">
        <v>497</v>
      </c>
      <c r="G300" s="6">
        <v>60</v>
      </c>
      <c r="H300" s="6">
        <v>11</v>
      </c>
      <c r="I300" s="6" t="s">
        <v>15</v>
      </c>
      <c r="J300" s="6" t="s">
        <v>18</v>
      </c>
      <c r="K300" s="6" t="s">
        <v>17</v>
      </c>
      <c r="L300" t="str">
        <f>VLOOKUP(E300,Lookup_Data!$C$7:$E$25,2,FALSE)</f>
        <v>Scotland</v>
      </c>
      <c r="M300" t="str">
        <f>VLOOKUP(E300,Lookup_Data!$C$7:$E$25,3,FALSE)</f>
        <v>SUSF</v>
      </c>
    </row>
    <row r="301" spans="2:13" x14ac:dyDescent="0.2">
      <c r="B301" s="12" t="s">
        <v>187</v>
      </c>
      <c r="C301" s="7"/>
      <c r="D301" s="8" t="s">
        <v>222</v>
      </c>
      <c r="E301" s="8" t="s">
        <v>191</v>
      </c>
      <c r="F301" s="6">
        <v>497</v>
      </c>
      <c r="G301" s="6">
        <v>60</v>
      </c>
      <c r="H301" s="6">
        <v>4</v>
      </c>
      <c r="I301" s="6" t="s">
        <v>15</v>
      </c>
      <c r="J301" s="6" t="s">
        <v>16</v>
      </c>
      <c r="K301" s="6" t="s">
        <v>17</v>
      </c>
      <c r="L301" t="str">
        <f>VLOOKUP(E301,Lookup_Data!$C$7:$E$25,2,FALSE)</f>
        <v>England</v>
      </c>
      <c r="M301" t="str">
        <f>VLOOKUP(E301,Lookup_Data!$C$7:$E$25,3,FALSE)</f>
        <v>SWWU</v>
      </c>
    </row>
    <row r="302" spans="2:13" x14ac:dyDescent="0.2">
      <c r="B302" s="12" t="s">
        <v>187</v>
      </c>
      <c r="C302" s="7">
        <v>37667</v>
      </c>
      <c r="D302" s="8" t="s">
        <v>108</v>
      </c>
      <c r="E302" s="8" t="s">
        <v>46</v>
      </c>
      <c r="F302" s="6">
        <v>496</v>
      </c>
      <c r="G302" s="6">
        <v>60</v>
      </c>
      <c r="H302" s="6">
        <v>13</v>
      </c>
      <c r="I302" s="6" t="s">
        <v>22</v>
      </c>
      <c r="J302" s="6" t="s">
        <v>18</v>
      </c>
      <c r="K302" s="6" t="s">
        <v>17</v>
      </c>
      <c r="L302" t="str">
        <f>VLOOKUP(E302,Lookup_Data!$C$7:$E$25,2,FALSE)</f>
        <v>England</v>
      </c>
      <c r="M302" t="str">
        <f>VLOOKUP(E302,Lookup_Data!$C$7:$E$25,3,FALSE)</f>
        <v>NEUAL</v>
      </c>
    </row>
    <row r="303" spans="2:13" x14ac:dyDescent="0.2">
      <c r="B303" s="6" t="s">
        <v>12</v>
      </c>
      <c r="C303" s="7">
        <v>37596</v>
      </c>
      <c r="D303" s="8" t="s">
        <v>97</v>
      </c>
      <c r="E303" s="8" t="s">
        <v>44</v>
      </c>
      <c r="F303" s="6">
        <v>496</v>
      </c>
      <c r="G303" s="6">
        <v>60</v>
      </c>
      <c r="H303" s="6">
        <v>12</v>
      </c>
      <c r="I303" s="6" t="s">
        <v>15</v>
      </c>
      <c r="J303" s="6" t="s">
        <v>18</v>
      </c>
      <c r="K303" s="6" t="s">
        <v>53</v>
      </c>
      <c r="L303" t="str">
        <f>VLOOKUP(E303,Lookup_Data!$C$7:$E$25,2,FALSE)</f>
        <v>England</v>
      </c>
      <c r="M303" t="str">
        <f>VLOOKUP(E303,Lookup_Data!$C$7:$E$25,3,FALSE)</f>
        <v>NEUAL</v>
      </c>
    </row>
    <row r="304" spans="2:13" x14ac:dyDescent="0.2">
      <c r="B304" s="12" t="s">
        <v>309</v>
      </c>
      <c r="C304" s="10">
        <v>37562</v>
      </c>
      <c r="D304" s="11" t="s">
        <v>193</v>
      </c>
      <c r="E304" s="11" t="s">
        <v>44</v>
      </c>
      <c r="F304" s="12">
        <v>496</v>
      </c>
      <c r="G304" s="12">
        <v>60</v>
      </c>
      <c r="H304" s="12">
        <v>10</v>
      </c>
      <c r="I304" s="6" t="s">
        <v>15</v>
      </c>
      <c r="J304" s="6" t="s">
        <v>18</v>
      </c>
      <c r="K304" s="6" t="s">
        <v>17</v>
      </c>
      <c r="L304" t="str">
        <f>VLOOKUP(E304,Lookup_Data!$C$7:$E$25,2,FALSE)</f>
        <v>England</v>
      </c>
      <c r="M304" t="str">
        <f>VLOOKUP(E304,Lookup_Data!$C$7:$E$25,3,FALSE)</f>
        <v>NEUAL</v>
      </c>
    </row>
    <row r="305" spans="2:13" x14ac:dyDescent="0.2">
      <c r="B305" s="12" t="s">
        <v>309</v>
      </c>
      <c r="C305" s="10">
        <v>37570</v>
      </c>
      <c r="D305" s="11" t="s">
        <v>81</v>
      </c>
      <c r="E305" s="11" t="s">
        <v>34</v>
      </c>
      <c r="F305" s="12">
        <v>496</v>
      </c>
      <c r="G305" s="12">
        <v>60</v>
      </c>
      <c r="H305" s="12">
        <v>9</v>
      </c>
      <c r="I305" s="6" t="s">
        <v>15</v>
      </c>
      <c r="J305" s="6" t="s">
        <v>18</v>
      </c>
      <c r="K305" s="6" t="s">
        <v>17</v>
      </c>
      <c r="L305" t="str">
        <f>VLOOKUP(E305,Lookup_Data!$C$7:$E$25,2,FALSE)</f>
        <v>England</v>
      </c>
      <c r="M305" t="str">
        <f>VLOOKUP(E305,Lookup_Data!$C$7:$E$25,3,FALSE)</f>
        <v>SEAL</v>
      </c>
    </row>
    <row r="306" spans="2:13" x14ac:dyDescent="0.2">
      <c r="B306" s="12" t="s">
        <v>309</v>
      </c>
      <c r="C306" s="10">
        <v>37583</v>
      </c>
      <c r="D306" s="11" t="s">
        <v>321</v>
      </c>
      <c r="E306" s="11" t="s">
        <v>36</v>
      </c>
      <c r="F306" s="12">
        <v>496</v>
      </c>
      <c r="I306" s="6" t="s">
        <v>15</v>
      </c>
      <c r="J306" s="6" t="s">
        <v>18</v>
      </c>
      <c r="K306" s="6" t="s">
        <v>17</v>
      </c>
      <c r="L306" t="str">
        <f>VLOOKUP(E306,Lookup_Data!$C$7:$E$25,2,FALSE)</f>
        <v>England</v>
      </c>
      <c r="M306" t="str">
        <f>VLOOKUP(E306,Lookup_Data!$C$7:$E$25,3,FALSE)</f>
        <v>SWWU</v>
      </c>
    </row>
    <row r="307" spans="2:13" x14ac:dyDescent="0.2">
      <c r="B307" s="6" t="s">
        <v>398</v>
      </c>
      <c r="C307" s="7">
        <v>37558</v>
      </c>
      <c r="D307" s="8" t="s">
        <v>92</v>
      </c>
      <c r="E307" s="8" t="s">
        <v>61</v>
      </c>
      <c r="F307" s="6">
        <v>495</v>
      </c>
      <c r="G307" s="6">
        <v>60</v>
      </c>
      <c r="H307" s="6">
        <v>13</v>
      </c>
      <c r="I307" s="6" t="s">
        <v>15</v>
      </c>
      <c r="J307" s="6" t="s">
        <v>18</v>
      </c>
      <c r="K307" s="6" t="s">
        <v>17</v>
      </c>
      <c r="L307" t="str">
        <f>VLOOKUP(E307,Lookup_Data!$C$7:$E$25,2,FALSE)</f>
        <v>Scotland</v>
      </c>
      <c r="M307" t="str">
        <f>VLOOKUP(E307,Lookup_Data!$C$7:$E$25,3,FALSE)</f>
        <v>SUSF</v>
      </c>
    </row>
    <row r="308" spans="2:13" x14ac:dyDescent="0.2">
      <c r="B308" s="12" t="s">
        <v>309</v>
      </c>
      <c r="C308" s="10">
        <v>37579</v>
      </c>
      <c r="D308" s="11" t="s">
        <v>92</v>
      </c>
      <c r="E308" s="11" t="s">
        <v>61</v>
      </c>
      <c r="F308" s="12">
        <v>495</v>
      </c>
      <c r="G308" s="12">
        <v>60</v>
      </c>
      <c r="H308" s="12">
        <v>12</v>
      </c>
      <c r="I308" s="6" t="s">
        <v>15</v>
      </c>
      <c r="J308" s="6" t="s">
        <v>18</v>
      </c>
      <c r="K308" s="6" t="s">
        <v>17</v>
      </c>
      <c r="L308" t="str">
        <f>VLOOKUP(E308,Lookup_Data!$C$7:$E$25,2,FALSE)</f>
        <v>Scotland</v>
      </c>
      <c r="M308" t="str">
        <f>VLOOKUP(E308,Lookup_Data!$C$7:$E$25,3,FALSE)</f>
        <v>SUSF</v>
      </c>
    </row>
    <row r="309" spans="2:13" x14ac:dyDescent="0.2">
      <c r="B309" s="12" t="s">
        <v>309</v>
      </c>
      <c r="C309" s="10">
        <v>37569</v>
      </c>
      <c r="D309" s="11" t="s">
        <v>216</v>
      </c>
      <c r="E309" s="11" t="s">
        <v>211</v>
      </c>
      <c r="F309" s="12">
        <v>495</v>
      </c>
      <c r="G309" s="12">
        <v>60</v>
      </c>
      <c r="H309" s="12">
        <v>10</v>
      </c>
      <c r="I309" s="6" t="s">
        <v>22</v>
      </c>
      <c r="J309" s="6" t="s">
        <v>18</v>
      </c>
      <c r="K309" s="6" t="s">
        <v>17</v>
      </c>
      <c r="L309" t="str">
        <f>VLOOKUP(E309,Lookup_Data!$C$7:$E$25,2,FALSE)</f>
        <v>England</v>
      </c>
      <c r="M309" t="str">
        <f>VLOOKUP(E309,Lookup_Data!$C$7:$E$25,3,FALSE)</f>
        <v>BUTTS</v>
      </c>
    </row>
    <row r="310" spans="2:13" x14ac:dyDescent="0.2">
      <c r="B310" s="12" t="s">
        <v>309</v>
      </c>
      <c r="C310" s="10">
        <v>37561</v>
      </c>
      <c r="D310" s="11" t="s">
        <v>108</v>
      </c>
      <c r="E310" s="11" t="s">
        <v>46</v>
      </c>
      <c r="F310" s="12">
        <v>494</v>
      </c>
      <c r="G310" s="12">
        <v>60</v>
      </c>
      <c r="H310" s="12">
        <v>9</v>
      </c>
      <c r="I310" s="6" t="s">
        <v>22</v>
      </c>
      <c r="J310" s="6" t="s">
        <v>18</v>
      </c>
      <c r="K310" s="6" t="s">
        <v>17</v>
      </c>
      <c r="L310" t="str">
        <f>VLOOKUP(E310,Lookup_Data!$C$7:$E$25,2,FALSE)</f>
        <v>England</v>
      </c>
      <c r="M310" t="str">
        <f>VLOOKUP(E310,Lookup_Data!$C$7:$E$25,3,FALSE)</f>
        <v>NEUAL</v>
      </c>
    </row>
    <row r="311" spans="2:13" x14ac:dyDescent="0.2">
      <c r="B311" s="12" t="s">
        <v>187</v>
      </c>
      <c r="C311" s="7">
        <v>37674</v>
      </c>
      <c r="D311" s="8" t="s">
        <v>98</v>
      </c>
      <c r="E311" s="8" t="s">
        <v>44</v>
      </c>
      <c r="F311" s="6">
        <v>494</v>
      </c>
      <c r="G311" s="6">
        <v>60</v>
      </c>
      <c r="H311" s="6">
        <v>7</v>
      </c>
      <c r="I311" s="6" t="s">
        <v>22</v>
      </c>
      <c r="J311" s="6" t="s">
        <v>18</v>
      </c>
      <c r="K311" s="6" t="s">
        <v>53</v>
      </c>
      <c r="L311" t="str">
        <f>VLOOKUP(E311,Lookup_Data!$C$7:$E$25,2,FALSE)</f>
        <v>England</v>
      </c>
      <c r="M311" t="str">
        <f>VLOOKUP(E311,Lookup_Data!$C$7:$E$25,3,FALSE)</f>
        <v>NEUAL</v>
      </c>
    </row>
    <row r="312" spans="2:13" x14ac:dyDescent="0.2">
      <c r="B312" s="12" t="s">
        <v>187</v>
      </c>
      <c r="C312" s="7">
        <v>37660</v>
      </c>
      <c r="D312" s="8" t="s">
        <v>193</v>
      </c>
      <c r="E312" s="8" t="s">
        <v>44</v>
      </c>
      <c r="F312" s="6">
        <v>494</v>
      </c>
      <c r="G312" s="6">
        <v>59</v>
      </c>
      <c r="H312" s="6">
        <v>5</v>
      </c>
      <c r="I312" s="6" t="s">
        <v>15</v>
      </c>
      <c r="J312" s="6" t="s">
        <v>16</v>
      </c>
      <c r="K312" s="6" t="s">
        <v>17</v>
      </c>
      <c r="L312" t="str">
        <f>VLOOKUP(E312,Lookup_Data!$C$7:$E$25,2,FALSE)</f>
        <v>England</v>
      </c>
      <c r="M312" t="str">
        <f>VLOOKUP(E312,Lookup_Data!$C$7:$E$25,3,FALSE)</f>
        <v>NEUAL</v>
      </c>
    </row>
    <row r="313" spans="2:13" x14ac:dyDescent="0.2">
      <c r="B313" s="6" t="s">
        <v>12</v>
      </c>
      <c r="C313" s="7">
        <v>37636</v>
      </c>
      <c r="D313" s="8" t="s">
        <v>98</v>
      </c>
      <c r="E313" s="8" t="s">
        <v>44</v>
      </c>
      <c r="F313" s="6">
        <v>493</v>
      </c>
      <c r="G313" s="6">
        <v>60</v>
      </c>
      <c r="H313" s="6">
        <v>12</v>
      </c>
      <c r="I313" s="6" t="s">
        <v>22</v>
      </c>
      <c r="J313" s="6" t="s">
        <v>18</v>
      </c>
      <c r="K313" s="6" t="s">
        <v>53</v>
      </c>
      <c r="L313" t="str">
        <f>VLOOKUP(E313,Lookup_Data!$C$7:$E$25,2,FALSE)</f>
        <v>England</v>
      </c>
      <c r="M313" t="str">
        <f>VLOOKUP(E313,Lookup_Data!$C$7:$E$25,3,FALSE)</f>
        <v>NEUAL</v>
      </c>
    </row>
    <row r="314" spans="2:13" x14ac:dyDescent="0.2">
      <c r="B314" s="12" t="s">
        <v>187</v>
      </c>
      <c r="C314" s="7">
        <v>37655</v>
      </c>
      <c r="D314" s="8" t="s">
        <v>88</v>
      </c>
      <c r="E314" s="8" t="s">
        <v>50</v>
      </c>
      <c r="F314" s="6">
        <v>491</v>
      </c>
      <c r="G314" s="6">
        <v>60</v>
      </c>
      <c r="H314" s="6">
        <v>8</v>
      </c>
      <c r="I314" s="6" t="s">
        <v>15</v>
      </c>
      <c r="J314" s="6" t="s">
        <v>18</v>
      </c>
      <c r="K314" s="6" t="s">
        <v>17</v>
      </c>
      <c r="L314" t="str">
        <f>VLOOKUP(E314,Lookup_Data!$C$7:$E$25,2,FALSE)</f>
        <v>England</v>
      </c>
      <c r="M314" t="str">
        <f>VLOOKUP(E314,Lookup_Data!$C$7:$E$25,3,FALSE)</f>
        <v>None</v>
      </c>
    </row>
    <row r="315" spans="2:13" x14ac:dyDescent="0.2">
      <c r="B315" s="6" t="s">
        <v>398</v>
      </c>
      <c r="C315" s="7">
        <v>37557</v>
      </c>
      <c r="D315" s="8" t="s">
        <v>318</v>
      </c>
      <c r="E315" s="8" t="s">
        <v>50</v>
      </c>
      <c r="F315" s="6">
        <v>490</v>
      </c>
      <c r="G315" s="6">
        <v>60</v>
      </c>
      <c r="H315" s="6">
        <v>11</v>
      </c>
      <c r="I315" s="6" t="s">
        <v>15</v>
      </c>
      <c r="J315" s="6" t="s">
        <v>18</v>
      </c>
      <c r="K315" s="6" t="s">
        <v>17</v>
      </c>
      <c r="L315" t="str">
        <f>VLOOKUP(E315,Lookup_Data!$C$7:$E$25,2,FALSE)</f>
        <v>England</v>
      </c>
      <c r="M315" t="str">
        <f>VLOOKUP(E315,Lookup_Data!$C$7:$E$25,3,FALSE)</f>
        <v>None</v>
      </c>
    </row>
    <row r="316" spans="2:13" x14ac:dyDescent="0.2">
      <c r="B316" s="6" t="s">
        <v>398</v>
      </c>
      <c r="C316" s="7">
        <v>37555</v>
      </c>
      <c r="D316" s="8" t="s">
        <v>220</v>
      </c>
      <c r="E316" s="8" t="s">
        <v>44</v>
      </c>
      <c r="F316" s="6">
        <v>490</v>
      </c>
      <c r="G316" s="6">
        <v>60</v>
      </c>
      <c r="H316" s="6">
        <v>11</v>
      </c>
      <c r="I316" s="6" t="s">
        <v>15</v>
      </c>
      <c r="J316" s="6" t="s">
        <v>18</v>
      </c>
      <c r="K316" s="6" t="s">
        <v>17</v>
      </c>
      <c r="L316" t="str">
        <f>VLOOKUP(E316,Lookup_Data!$C$7:$E$25,2,FALSE)</f>
        <v>England</v>
      </c>
      <c r="M316" t="str">
        <f>VLOOKUP(E316,Lookup_Data!$C$7:$E$25,3,FALSE)</f>
        <v>NEUAL</v>
      </c>
    </row>
    <row r="317" spans="2:13" x14ac:dyDescent="0.2">
      <c r="B317" s="6" t="s">
        <v>12</v>
      </c>
      <c r="C317" s="7">
        <v>37647</v>
      </c>
      <c r="D317" s="8" t="s">
        <v>99</v>
      </c>
      <c r="E317" s="8" t="s">
        <v>24</v>
      </c>
      <c r="F317" s="6">
        <v>490</v>
      </c>
      <c r="G317" s="6">
        <v>59</v>
      </c>
      <c r="H317" s="6">
        <v>4</v>
      </c>
      <c r="I317" s="6" t="s">
        <v>15</v>
      </c>
      <c r="J317" s="6" t="s">
        <v>16</v>
      </c>
      <c r="K317" s="6" t="s">
        <v>17</v>
      </c>
      <c r="L317" t="str">
        <f>VLOOKUP(E317,Lookup_Data!$C$7:$E$25,2,FALSE)</f>
        <v>England</v>
      </c>
      <c r="M317" t="str">
        <f>VLOOKUP(E317,Lookup_Data!$C$7:$E$25,3,FALSE)</f>
        <v>BUTTS</v>
      </c>
    </row>
    <row r="318" spans="2:13" x14ac:dyDescent="0.2">
      <c r="B318" s="12" t="s">
        <v>187</v>
      </c>
      <c r="C318" s="7">
        <v>37674</v>
      </c>
      <c r="D318" s="8" t="s">
        <v>130</v>
      </c>
      <c r="E318" s="8" t="s">
        <v>21</v>
      </c>
      <c r="F318" s="6">
        <v>489</v>
      </c>
      <c r="G318" s="6">
        <v>60</v>
      </c>
      <c r="H318" s="6">
        <v>11</v>
      </c>
      <c r="I318" s="6" t="s">
        <v>22</v>
      </c>
      <c r="J318" s="6" t="s">
        <v>18</v>
      </c>
      <c r="K318" s="6" t="s">
        <v>17</v>
      </c>
      <c r="L318" t="str">
        <f>VLOOKUP(E318,Lookup_Data!$C$7:$E$25,2,FALSE)</f>
        <v>England</v>
      </c>
      <c r="M318" t="str">
        <f>VLOOKUP(E318,Lookup_Data!$C$7:$E$25,3,FALSE)</f>
        <v>BUTTS</v>
      </c>
    </row>
    <row r="319" spans="2:13" x14ac:dyDescent="0.2">
      <c r="B319" s="12" t="s">
        <v>309</v>
      </c>
      <c r="C319" s="10">
        <v>37590</v>
      </c>
      <c r="D319" s="11" t="s">
        <v>117</v>
      </c>
      <c r="E319" s="11" t="s">
        <v>30</v>
      </c>
      <c r="F319" s="12">
        <v>489</v>
      </c>
      <c r="G319" s="12">
        <v>60</v>
      </c>
      <c r="H319" s="12">
        <v>9</v>
      </c>
      <c r="I319" s="6" t="s">
        <v>15</v>
      </c>
      <c r="J319" s="6" t="s">
        <v>18</v>
      </c>
      <c r="K319" s="6" t="s">
        <v>53</v>
      </c>
      <c r="L319" t="str">
        <f>VLOOKUP(E319,Lookup_Data!$C$7:$E$25,2,FALSE)</f>
        <v>England</v>
      </c>
      <c r="M319" t="str">
        <f>VLOOKUP(E319,Lookup_Data!$C$7:$E$25,3,FALSE)</f>
        <v>SWWU</v>
      </c>
    </row>
    <row r="320" spans="2:13" x14ac:dyDescent="0.2">
      <c r="B320" s="12" t="s">
        <v>187</v>
      </c>
      <c r="C320" s="7">
        <v>37673</v>
      </c>
      <c r="D320" s="8" t="s">
        <v>71</v>
      </c>
      <c r="E320" s="8" t="s">
        <v>24</v>
      </c>
      <c r="F320" s="6">
        <v>488</v>
      </c>
      <c r="G320" s="6">
        <v>60</v>
      </c>
      <c r="H320" s="6">
        <v>12</v>
      </c>
      <c r="I320" s="6" t="s">
        <v>15</v>
      </c>
      <c r="J320" s="6" t="s">
        <v>80</v>
      </c>
      <c r="K320" s="6" t="s">
        <v>17</v>
      </c>
      <c r="L320" t="str">
        <f>VLOOKUP(E320,Lookup_Data!$C$7:$E$25,2,FALSE)</f>
        <v>England</v>
      </c>
      <c r="M320" t="str">
        <f>VLOOKUP(E320,Lookup_Data!$C$7:$E$25,3,FALSE)</f>
        <v>BUTTS</v>
      </c>
    </row>
    <row r="321" spans="2:13" x14ac:dyDescent="0.2">
      <c r="B321" s="12" t="s">
        <v>187</v>
      </c>
      <c r="C321" s="7">
        <v>37670</v>
      </c>
      <c r="D321" s="8" t="s">
        <v>154</v>
      </c>
      <c r="E321" s="8" t="s">
        <v>24</v>
      </c>
      <c r="F321" s="6">
        <v>488</v>
      </c>
      <c r="G321" s="6">
        <v>60</v>
      </c>
      <c r="H321" s="6">
        <v>5</v>
      </c>
      <c r="I321" s="6" t="s">
        <v>15</v>
      </c>
      <c r="J321" s="6" t="s">
        <v>16</v>
      </c>
      <c r="K321" s="6" t="s">
        <v>53</v>
      </c>
      <c r="L321" t="str">
        <f>VLOOKUP(E321,Lookup_Data!$C$7:$E$25,2,FALSE)</f>
        <v>England</v>
      </c>
      <c r="M321" t="str">
        <f>VLOOKUP(E321,Lookup_Data!$C$7:$E$25,3,FALSE)</f>
        <v>BUTTS</v>
      </c>
    </row>
    <row r="322" spans="2:13" x14ac:dyDescent="0.2">
      <c r="B322" s="6" t="s">
        <v>398</v>
      </c>
      <c r="C322" s="7">
        <v>37557</v>
      </c>
      <c r="D322" s="8" t="s">
        <v>87</v>
      </c>
      <c r="E322" s="8" t="s">
        <v>50</v>
      </c>
      <c r="F322" s="6">
        <v>488</v>
      </c>
      <c r="G322" s="6">
        <v>60</v>
      </c>
      <c r="H322" s="6">
        <v>3</v>
      </c>
      <c r="I322" s="6" t="s">
        <v>15</v>
      </c>
      <c r="J322" s="6" t="s">
        <v>16</v>
      </c>
      <c r="K322" s="6" t="s">
        <v>17</v>
      </c>
      <c r="L322" t="str">
        <f>VLOOKUP(E322,Lookup_Data!$C$7:$E$25,2,FALSE)</f>
        <v>England</v>
      </c>
      <c r="M322" t="str">
        <f>VLOOKUP(E322,Lookup_Data!$C$7:$E$25,3,FALSE)</f>
        <v>None</v>
      </c>
    </row>
    <row r="323" spans="2:13" x14ac:dyDescent="0.2">
      <c r="B323" s="6" t="s">
        <v>12</v>
      </c>
      <c r="C323" s="7">
        <v>37599</v>
      </c>
      <c r="D323" s="8" t="s">
        <v>100</v>
      </c>
      <c r="E323" s="14" t="s">
        <v>26</v>
      </c>
      <c r="F323" s="15">
        <v>487</v>
      </c>
      <c r="G323" s="15">
        <v>60</v>
      </c>
      <c r="H323" s="15">
        <v>7</v>
      </c>
      <c r="I323" s="6" t="s">
        <v>15</v>
      </c>
      <c r="J323" s="6" t="s">
        <v>18</v>
      </c>
      <c r="K323" s="6" t="s">
        <v>17</v>
      </c>
      <c r="L323" t="str">
        <f>VLOOKUP(E323,Lookup_Data!$C$7:$E$25,2,FALSE)</f>
        <v>England</v>
      </c>
      <c r="M323" t="str">
        <f>VLOOKUP(E323,Lookup_Data!$C$7:$E$25,3,FALSE)</f>
        <v>BUTTS</v>
      </c>
    </row>
    <row r="324" spans="2:13" x14ac:dyDescent="0.2">
      <c r="B324" s="12" t="s">
        <v>187</v>
      </c>
      <c r="C324" s="7">
        <v>37674</v>
      </c>
      <c r="D324" s="8" t="s">
        <v>118</v>
      </c>
      <c r="E324" s="8" t="s">
        <v>44</v>
      </c>
      <c r="F324" s="6">
        <v>487</v>
      </c>
      <c r="G324" s="6">
        <v>60</v>
      </c>
      <c r="H324" s="6">
        <v>7</v>
      </c>
      <c r="I324" s="6" t="s">
        <v>15</v>
      </c>
      <c r="J324" s="6" t="s">
        <v>18</v>
      </c>
      <c r="K324" s="6" t="s">
        <v>53</v>
      </c>
      <c r="L324" t="str">
        <f>VLOOKUP(E324,Lookup_Data!$C$7:$E$25,2,FALSE)</f>
        <v>England</v>
      </c>
      <c r="M324" t="str">
        <f>VLOOKUP(E324,Lookup_Data!$C$7:$E$25,3,FALSE)</f>
        <v>NEUAL</v>
      </c>
    </row>
    <row r="325" spans="2:13" x14ac:dyDescent="0.2">
      <c r="B325" s="6" t="s">
        <v>12</v>
      </c>
      <c r="C325" s="7">
        <v>37598</v>
      </c>
      <c r="D325" s="8" t="s">
        <v>101</v>
      </c>
      <c r="E325" s="8" t="s">
        <v>21</v>
      </c>
      <c r="F325" s="6">
        <v>486</v>
      </c>
      <c r="G325" s="6">
        <v>60</v>
      </c>
      <c r="H325" s="6">
        <v>8</v>
      </c>
      <c r="I325" s="6" t="s">
        <v>22</v>
      </c>
      <c r="J325" s="6" t="s">
        <v>18</v>
      </c>
      <c r="K325" s="6" t="s">
        <v>53</v>
      </c>
      <c r="L325" t="str">
        <f>VLOOKUP(E325,Lookup_Data!$C$7:$E$25,2,FALSE)</f>
        <v>England</v>
      </c>
      <c r="M325" t="str">
        <f>VLOOKUP(E325,Lookup_Data!$C$7:$E$25,3,FALSE)</f>
        <v>BUTTS</v>
      </c>
    </row>
    <row r="326" spans="2:13" x14ac:dyDescent="0.2">
      <c r="B326" s="12" t="s">
        <v>309</v>
      </c>
      <c r="C326" s="10">
        <v>37569</v>
      </c>
      <c r="D326" s="11" t="s">
        <v>93</v>
      </c>
      <c r="E326" s="11" t="s">
        <v>21</v>
      </c>
      <c r="F326" s="12">
        <v>486</v>
      </c>
      <c r="G326" s="12">
        <v>60</v>
      </c>
      <c r="H326" s="12">
        <v>7</v>
      </c>
      <c r="I326" s="6" t="s">
        <v>15</v>
      </c>
      <c r="J326" s="6" t="s">
        <v>18</v>
      </c>
      <c r="K326" s="6" t="s">
        <v>17</v>
      </c>
      <c r="L326" t="str">
        <f>VLOOKUP(E326,Lookup_Data!$C$7:$E$25,2,FALSE)</f>
        <v>England</v>
      </c>
      <c r="M326" t="str">
        <f>VLOOKUP(E326,Lookup_Data!$C$7:$E$25,3,FALSE)</f>
        <v>BUTTS</v>
      </c>
    </row>
    <row r="327" spans="2:13" x14ac:dyDescent="0.2">
      <c r="B327" s="12" t="s">
        <v>187</v>
      </c>
      <c r="C327" s="7">
        <v>37674</v>
      </c>
      <c r="D327" s="8" t="s">
        <v>127</v>
      </c>
      <c r="E327" s="8" t="s">
        <v>36</v>
      </c>
      <c r="F327" s="6">
        <v>485</v>
      </c>
      <c r="G327" s="6">
        <v>60</v>
      </c>
      <c r="H327" s="6">
        <v>11</v>
      </c>
      <c r="I327" s="6" t="s">
        <v>15</v>
      </c>
      <c r="J327" s="6" t="s">
        <v>18</v>
      </c>
      <c r="K327" s="6" t="s">
        <v>53</v>
      </c>
      <c r="L327" t="str">
        <f>VLOOKUP(E327,Lookup_Data!$C$7:$E$25,2,FALSE)</f>
        <v>England</v>
      </c>
      <c r="M327" t="str">
        <f>VLOOKUP(E327,Lookup_Data!$C$7:$E$25,3,FALSE)</f>
        <v>SWWU</v>
      </c>
    </row>
    <row r="328" spans="2:13" x14ac:dyDescent="0.2">
      <c r="B328" s="12" t="s">
        <v>309</v>
      </c>
      <c r="C328" s="10">
        <v>37589</v>
      </c>
      <c r="D328" s="11" t="s">
        <v>109</v>
      </c>
      <c r="E328" s="11" t="s">
        <v>79</v>
      </c>
      <c r="F328" s="12">
        <v>485</v>
      </c>
      <c r="G328" s="12">
        <v>60</v>
      </c>
      <c r="H328" s="12">
        <v>8</v>
      </c>
      <c r="I328" s="6" t="s">
        <v>15</v>
      </c>
      <c r="J328" s="6" t="s">
        <v>18</v>
      </c>
      <c r="K328" s="6" t="s">
        <v>17</v>
      </c>
      <c r="L328" t="str">
        <f>VLOOKUP(E328,Lookup_Data!$C$7:$E$25,2,FALSE)</f>
        <v>Wales</v>
      </c>
      <c r="M328" t="str">
        <f>VLOOKUP(E328,Lookup_Data!$C$7:$E$25,3,FALSE)</f>
        <v>None</v>
      </c>
    </row>
    <row r="329" spans="2:13" x14ac:dyDescent="0.2">
      <c r="B329" s="6" t="s">
        <v>12</v>
      </c>
      <c r="C329" s="7"/>
      <c r="D329" s="13" t="s">
        <v>102</v>
      </c>
      <c r="E329" s="8" t="s">
        <v>48</v>
      </c>
      <c r="F329" s="6">
        <v>484</v>
      </c>
      <c r="G329" s="6">
        <v>60</v>
      </c>
      <c r="H329" s="6">
        <v>8</v>
      </c>
      <c r="I329" s="6" t="s">
        <v>22</v>
      </c>
      <c r="J329" s="6" t="s">
        <v>18</v>
      </c>
      <c r="K329" s="6" t="s">
        <v>17</v>
      </c>
      <c r="L329" t="str">
        <f>VLOOKUP(E329,Lookup_Data!$C$7:$E$25,2,FALSE)</f>
        <v>Scotland</v>
      </c>
      <c r="M329" t="str">
        <f>VLOOKUP(E329,Lookup_Data!$C$7:$E$25,3,FALSE)</f>
        <v>SUSF</v>
      </c>
    </row>
    <row r="330" spans="2:13" x14ac:dyDescent="0.2">
      <c r="B330" s="6" t="s">
        <v>12</v>
      </c>
      <c r="C330" s="7">
        <v>37647</v>
      </c>
      <c r="D330" s="8" t="s">
        <v>103</v>
      </c>
      <c r="E330" s="8" t="s">
        <v>14</v>
      </c>
      <c r="F330" s="6">
        <v>484</v>
      </c>
      <c r="G330" s="6">
        <v>60</v>
      </c>
      <c r="H330" s="6">
        <v>0</v>
      </c>
      <c r="I330" s="6" t="s">
        <v>15</v>
      </c>
      <c r="J330" s="6" t="s">
        <v>18</v>
      </c>
      <c r="K330" s="6" t="s">
        <v>53</v>
      </c>
      <c r="L330" t="str">
        <f>VLOOKUP(E330,Lookup_Data!$C$7:$E$25,2,FALSE)</f>
        <v>Scotland</v>
      </c>
      <c r="M330" t="str">
        <f>VLOOKUP(E330,Lookup_Data!$C$7:$E$25,3,FALSE)</f>
        <v>SUSF</v>
      </c>
    </row>
    <row r="331" spans="2:13" x14ac:dyDescent="0.2">
      <c r="B331" s="12" t="s">
        <v>187</v>
      </c>
      <c r="C331" s="7">
        <v>37674</v>
      </c>
      <c r="D331" s="8" t="s">
        <v>223</v>
      </c>
      <c r="E331" s="8" t="s">
        <v>46</v>
      </c>
      <c r="F331" s="6">
        <v>483</v>
      </c>
      <c r="G331" s="6">
        <v>60</v>
      </c>
      <c r="H331" s="6">
        <v>11</v>
      </c>
      <c r="I331" s="6" t="s">
        <v>15</v>
      </c>
      <c r="J331" s="6" t="s">
        <v>18</v>
      </c>
      <c r="K331" s="6" t="s">
        <v>17</v>
      </c>
      <c r="L331" t="str">
        <f>VLOOKUP(E331,Lookup_Data!$C$7:$E$25,2,FALSE)</f>
        <v>England</v>
      </c>
      <c r="M331" t="str">
        <f>VLOOKUP(E331,Lookup_Data!$C$7:$E$25,3,FALSE)</f>
        <v>NEUAL</v>
      </c>
    </row>
    <row r="332" spans="2:13" x14ac:dyDescent="0.2">
      <c r="B332" s="12" t="s">
        <v>187</v>
      </c>
      <c r="C332" s="7"/>
      <c r="D332" s="13" t="s">
        <v>125</v>
      </c>
      <c r="E332" s="8" t="s">
        <v>63</v>
      </c>
      <c r="F332" s="6">
        <v>483</v>
      </c>
      <c r="G332" s="6">
        <v>60</v>
      </c>
      <c r="H332" s="6">
        <v>10</v>
      </c>
      <c r="I332" s="6" t="s">
        <v>15</v>
      </c>
      <c r="J332" s="6" t="s">
        <v>18</v>
      </c>
      <c r="K332" s="6" t="s">
        <v>17</v>
      </c>
      <c r="L332" t="str">
        <f>VLOOKUP(E332,Lookup_Data!$C$7:$E$25,2,FALSE)</f>
        <v>England</v>
      </c>
      <c r="M332" t="str">
        <f>VLOOKUP(E332,Lookup_Data!$C$7:$E$25,3,FALSE)</f>
        <v>BUTTS</v>
      </c>
    </row>
    <row r="333" spans="2:13" x14ac:dyDescent="0.2">
      <c r="B333" s="12" t="s">
        <v>187</v>
      </c>
      <c r="C333" s="7">
        <v>37309</v>
      </c>
      <c r="D333" s="8" t="s">
        <v>110</v>
      </c>
      <c r="E333" s="8" t="s">
        <v>34</v>
      </c>
      <c r="F333" s="6">
        <v>483</v>
      </c>
      <c r="G333" s="6">
        <v>59</v>
      </c>
      <c r="H333" s="6">
        <v>10</v>
      </c>
      <c r="I333" s="6" t="s">
        <v>22</v>
      </c>
      <c r="J333" s="6" t="s">
        <v>18</v>
      </c>
      <c r="K333" s="6" t="s">
        <v>53</v>
      </c>
      <c r="L333" t="str">
        <f>VLOOKUP(E333,Lookup_Data!$C$7:$E$25,2,FALSE)</f>
        <v>England</v>
      </c>
      <c r="M333" t="str">
        <f>VLOOKUP(E333,Lookup_Data!$C$7:$E$25,3,FALSE)</f>
        <v>SEAL</v>
      </c>
    </row>
    <row r="334" spans="2:13" x14ac:dyDescent="0.2">
      <c r="B334" s="12" t="s">
        <v>187</v>
      </c>
      <c r="C334" s="7">
        <v>37674</v>
      </c>
      <c r="D334" s="8" t="s">
        <v>142</v>
      </c>
      <c r="E334" s="8" t="s">
        <v>44</v>
      </c>
      <c r="F334" s="6">
        <v>483</v>
      </c>
      <c r="G334" s="6">
        <v>59</v>
      </c>
      <c r="H334" s="6">
        <v>9</v>
      </c>
      <c r="I334" s="6" t="s">
        <v>15</v>
      </c>
      <c r="J334" s="6" t="s">
        <v>18</v>
      </c>
      <c r="K334" s="6" t="s">
        <v>53</v>
      </c>
      <c r="L334" t="str">
        <f>VLOOKUP(E334,Lookup_Data!$C$7:$E$25,2,FALSE)</f>
        <v>England</v>
      </c>
      <c r="M334" t="str">
        <f>VLOOKUP(E334,Lookup_Data!$C$7:$E$25,3,FALSE)</f>
        <v>NEUAL</v>
      </c>
    </row>
    <row r="335" spans="2:13" x14ac:dyDescent="0.2">
      <c r="B335" s="12" t="s">
        <v>309</v>
      </c>
      <c r="C335" s="10">
        <v>37569</v>
      </c>
      <c r="D335" s="11" t="s">
        <v>322</v>
      </c>
      <c r="E335" s="11" t="s">
        <v>26</v>
      </c>
      <c r="F335" s="12">
        <v>483</v>
      </c>
      <c r="G335" s="12">
        <v>58</v>
      </c>
      <c r="H335" s="12">
        <v>6</v>
      </c>
      <c r="I335" s="6" t="s">
        <v>22</v>
      </c>
      <c r="J335" s="6" t="s">
        <v>18</v>
      </c>
      <c r="K335" s="6" t="s">
        <v>17</v>
      </c>
      <c r="L335" t="str">
        <f>VLOOKUP(E335,Lookup_Data!$C$7:$E$25,2,FALSE)</f>
        <v>England</v>
      </c>
      <c r="M335" t="str">
        <f>VLOOKUP(E335,Lookup_Data!$C$7:$E$25,3,FALSE)</f>
        <v>BUTTS</v>
      </c>
    </row>
    <row r="336" spans="2:13" x14ac:dyDescent="0.2">
      <c r="B336" s="12" t="s">
        <v>187</v>
      </c>
      <c r="C336" s="7">
        <v>37667</v>
      </c>
      <c r="D336" s="8" t="s">
        <v>224</v>
      </c>
      <c r="E336" s="8" t="s">
        <v>26</v>
      </c>
      <c r="F336" s="6">
        <v>482</v>
      </c>
      <c r="G336" s="6">
        <v>60</v>
      </c>
      <c r="H336" s="6">
        <v>15</v>
      </c>
      <c r="I336" s="6" t="s">
        <v>22</v>
      </c>
      <c r="J336" s="6" t="s">
        <v>18</v>
      </c>
      <c r="K336" s="6" t="s">
        <v>17</v>
      </c>
      <c r="L336" t="str">
        <f>VLOOKUP(E336,Lookup_Data!$C$7:$E$25,2,FALSE)</f>
        <v>England</v>
      </c>
      <c r="M336" t="str">
        <f>VLOOKUP(E336,Lookup_Data!$C$7:$E$25,3,FALSE)</f>
        <v>BUTTS</v>
      </c>
    </row>
    <row r="337" spans="2:13" x14ac:dyDescent="0.2">
      <c r="B337" s="12" t="s">
        <v>187</v>
      </c>
      <c r="C337" s="7">
        <v>37660</v>
      </c>
      <c r="D337" s="8" t="s">
        <v>113</v>
      </c>
      <c r="E337" s="8" t="s">
        <v>24</v>
      </c>
      <c r="F337" s="6">
        <v>482</v>
      </c>
      <c r="G337" s="6">
        <v>60</v>
      </c>
      <c r="H337" s="6">
        <v>8</v>
      </c>
      <c r="I337" s="6" t="s">
        <v>22</v>
      </c>
      <c r="J337" s="6" t="s">
        <v>18</v>
      </c>
      <c r="K337" s="6" t="s">
        <v>53</v>
      </c>
      <c r="L337" t="str">
        <f>VLOOKUP(E337,Lookup_Data!$C$7:$E$25,2,FALSE)</f>
        <v>England</v>
      </c>
      <c r="M337" t="str">
        <f>VLOOKUP(E337,Lookup_Data!$C$7:$E$25,3,FALSE)</f>
        <v>BUTTS</v>
      </c>
    </row>
    <row r="338" spans="2:13" x14ac:dyDescent="0.2">
      <c r="B338" s="6" t="s">
        <v>398</v>
      </c>
      <c r="C338" s="7">
        <v>37556</v>
      </c>
      <c r="D338" s="8" t="s">
        <v>114</v>
      </c>
      <c r="E338" s="8" t="s">
        <v>21</v>
      </c>
      <c r="F338" s="6">
        <v>482</v>
      </c>
      <c r="G338" s="6">
        <v>59</v>
      </c>
      <c r="H338" s="6">
        <v>12</v>
      </c>
      <c r="I338" s="6" t="s">
        <v>22</v>
      </c>
      <c r="J338" s="6" t="s">
        <v>18</v>
      </c>
      <c r="K338" s="6" t="s">
        <v>17</v>
      </c>
      <c r="L338" t="str">
        <f>VLOOKUP(E338,Lookup_Data!$C$7:$E$25,2,FALSE)</f>
        <v>England</v>
      </c>
      <c r="M338" t="str">
        <f>VLOOKUP(E338,Lookup_Data!$C$7:$E$25,3,FALSE)</f>
        <v>BUTTS</v>
      </c>
    </row>
    <row r="339" spans="2:13" x14ac:dyDescent="0.2">
      <c r="B339" s="12" t="s">
        <v>309</v>
      </c>
      <c r="C339" s="10">
        <v>37590</v>
      </c>
      <c r="D339" s="11" t="s">
        <v>74</v>
      </c>
      <c r="E339" s="11" t="s">
        <v>44</v>
      </c>
      <c r="F339" s="12">
        <v>482</v>
      </c>
      <c r="G339" s="12">
        <v>59</v>
      </c>
      <c r="H339" s="12">
        <v>11</v>
      </c>
      <c r="I339" s="6" t="s">
        <v>15</v>
      </c>
      <c r="J339" s="6" t="s">
        <v>18</v>
      </c>
      <c r="K339" s="6" t="s">
        <v>17</v>
      </c>
      <c r="L339" t="str">
        <f>VLOOKUP(E339,Lookup_Data!$C$7:$E$25,2,FALSE)</f>
        <v>England</v>
      </c>
      <c r="M339" t="str">
        <f>VLOOKUP(E339,Lookup_Data!$C$7:$E$25,3,FALSE)</f>
        <v>NEUAL</v>
      </c>
    </row>
    <row r="340" spans="2:13" x14ac:dyDescent="0.2">
      <c r="B340" s="12" t="s">
        <v>309</v>
      </c>
      <c r="C340" s="10">
        <v>37568</v>
      </c>
      <c r="D340" s="11" t="s">
        <v>225</v>
      </c>
      <c r="E340" s="11" t="s">
        <v>26</v>
      </c>
      <c r="F340" s="12">
        <v>481</v>
      </c>
      <c r="G340" s="12">
        <v>60</v>
      </c>
      <c r="H340" s="12">
        <v>4</v>
      </c>
      <c r="I340" s="6" t="s">
        <v>15</v>
      </c>
      <c r="J340" s="6" t="s">
        <v>18</v>
      </c>
      <c r="K340" s="6" t="s">
        <v>17</v>
      </c>
      <c r="L340" t="str">
        <f>VLOOKUP(E340,Lookup_Data!$C$7:$E$25,2,FALSE)</f>
        <v>England</v>
      </c>
      <c r="M340" t="str">
        <f>VLOOKUP(E340,Lookup_Data!$C$7:$E$25,3,FALSE)</f>
        <v>BUTTS</v>
      </c>
    </row>
    <row r="341" spans="2:13" x14ac:dyDescent="0.2">
      <c r="B341" s="6" t="s">
        <v>12</v>
      </c>
      <c r="C341" s="7">
        <v>37646</v>
      </c>
      <c r="D341" s="8" t="s">
        <v>104</v>
      </c>
      <c r="E341" s="8" t="s">
        <v>34</v>
      </c>
      <c r="F341" s="6">
        <v>480</v>
      </c>
      <c r="G341" s="6">
        <v>59</v>
      </c>
      <c r="H341" s="6">
        <v>13</v>
      </c>
      <c r="I341" s="6" t="s">
        <v>15</v>
      </c>
      <c r="J341" s="6" t="s">
        <v>18</v>
      </c>
      <c r="K341" s="6" t="s">
        <v>17</v>
      </c>
      <c r="L341" t="str">
        <f>VLOOKUP(E341,Lookup_Data!$C$7:$E$25,2,FALSE)</f>
        <v>England</v>
      </c>
      <c r="M341" t="str">
        <f>VLOOKUP(E341,Lookup_Data!$C$7:$E$25,3,FALSE)</f>
        <v>SEAL</v>
      </c>
    </row>
    <row r="342" spans="2:13" x14ac:dyDescent="0.2">
      <c r="B342" s="12" t="s">
        <v>309</v>
      </c>
      <c r="C342" s="10">
        <v>37561</v>
      </c>
      <c r="D342" s="11" t="s">
        <v>126</v>
      </c>
      <c r="E342" s="11" t="s">
        <v>46</v>
      </c>
      <c r="F342" s="12">
        <v>480</v>
      </c>
      <c r="G342" s="12">
        <v>58</v>
      </c>
      <c r="H342" s="12">
        <v>9</v>
      </c>
      <c r="I342" s="6" t="s">
        <v>22</v>
      </c>
      <c r="J342" s="6" t="s">
        <v>18</v>
      </c>
      <c r="K342" s="6" t="s">
        <v>17</v>
      </c>
      <c r="L342" t="str">
        <f>VLOOKUP(E342,Lookup_Data!$C$7:$E$25,2,FALSE)</f>
        <v>England</v>
      </c>
      <c r="M342" t="str">
        <f>VLOOKUP(E342,Lookup_Data!$C$7:$E$25,3,FALSE)</f>
        <v>NEUAL</v>
      </c>
    </row>
    <row r="343" spans="2:13" x14ac:dyDescent="0.2">
      <c r="B343" s="12" t="s">
        <v>187</v>
      </c>
      <c r="C343" s="7">
        <v>37660</v>
      </c>
      <c r="D343" s="8" t="s">
        <v>225</v>
      </c>
      <c r="E343" s="8" t="s">
        <v>26</v>
      </c>
      <c r="F343" s="6">
        <v>479</v>
      </c>
      <c r="G343" s="6">
        <v>60</v>
      </c>
      <c r="H343" s="6">
        <v>15</v>
      </c>
      <c r="I343" s="6" t="s">
        <v>15</v>
      </c>
      <c r="J343" s="6" t="s">
        <v>18</v>
      </c>
      <c r="K343" s="6" t="s">
        <v>17</v>
      </c>
      <c r="L343" t="str">
        <f>VLOOKUP(E343,Lookup_Data!$C$7:$E$25,2,FALSE)</f>
        <v>England</v>
      </c>
      <c r="M343" t="str">
        <f>VLOOKUP(E343,Lookup_Data!$C$7:$E$25,3,FALSE)</f>
        <v>BUTTS</v>
      </c>
    </row>
    <row r="344" spans="2:13" x14ac:dyDescent="0.2">
      <c r="B344" s="6" t="s">
        <v>398</v>
      </c>
      <c r="C344" s="7">
        <v>37547</v>
      </c>
      <c r="D344" s="8" t="s">
        <v>122</v>
      </c>
      <c r="E344" s="8" t="s">
        <v>79</v>
      </c>
      <c r="F344" s="6">
        <v>479</v>
      </c>
      <c r="G344" s="6">
        <v>60</v>
      </c>
      <c r="H344" s="6">
        <v>6</v>
      </c>
      <c r="I344" s="6" t="s">
        <v>15</v>
      </c>
      <c r="J344" s="6" t="s">
        <v>18</v>
      </c>
      <c r="K344" s="6" t="s">
        <v>17</v>
      </c>
      <c r="L344" t="str">
        <f>VLOOKUP(E344,Lookup_Data!$C$7:$E$25,2,FALSE)</f>
        <v>Wales</v>
      </c>
      <c r="M344" t="str">
        <f>VLOOKUP(E344,Lookup_Data!$C$7:$E$25,3,FALSE)</f>
        <v>None</v>
      </c>
    </row>
    <row r="345" spans="2:13" x14ac:dyDescent="0.2">
      <c r="B345" s="6" t="s">
        <v>12</v>
      </c>
      <c r="C345" s="7"/>
      <c r="D345" s="8" t="s">
        <v>105</v>
      </c>
      <c r="E345" s="8" t="s">
        <v>63</v>
      </c>
      <c r="F345" s="6">
        <v>479</v>
      </c>
      <c r="G345" s="6">
        <v>60</v>
      </c>
      <c r="H345" s="6">
        <v>5</v>
      </c>
      <c r="I345" s="6" t="s">
        <v>15</v>
      </c>
      <c r="J345" s="6" t="s">
        <v>18</v>
      </c>
      <c r="K345" s="6" t="s">
        <v>17</v>
      </c>
      <c r="L345" t="str">
        <f>VLOOKUP(E345,Lookup_Data!$C$7:$E$25,2,FALSE)</f>
        <v>England</v>
      </c>
      <c r="M345" t="str">
        <f>VLOOKUP(E345,Lookup_Data!$C$7:$E$25,3,FALSE)</f>
        <v>BUTTS</v>
      </c>
    </row>
    <row r="346" spans="2:13" x14ac:dyDescent="0.2">
      <c r="B346" s="12" t="s">
        <v>309</v>
      </c>
      <c r="C346" s="10">
        <v>37585</v>
      </c>
      <c r="D346" s="11" t="s">
        <v>159</v>
      </c>
      <c r="E346" s="11" t="s">
        <v>21</v>
      </c>
      <c r="F346" s="12">
        <v>478</v>
      </c>
      <c r="G346" s="12">
        <v>60</v>
      </c>
      <c r="H346" s="12">
        <v>10</v>
      </c>
      <c r="I346" s="6" t="s">
        <v>15</v>
      </c>
      <c r="J346" s="6" t="s">
        <v>18</v>
      </c>
      <c r="K346" s="6" t="s">
        <v>53</v>
      </c>
      <c r="L346" t="str">
        <f>VLOOKUP(E346,Lookup_Data!$C$7:$E$25,2,FALSE)</f>
        <v>England</v>
      </c>
      <c r="M346" t="str">
        <f>VLOOKUP(E346,Lookup_Data!$C$7:$E$25,3,FALSE)</f>
        <v>BUTTS</v>
      </c>
    </row>
    <row r="347" spans="2:13" x14ac:dyDescent="0.2">
      <c r="B347" s="6" t="s">
        <v>398</v>
      </c>
      <c r="C347" s="7">
        <v>37557</v>
      </c>
      <c r="D347" s="8" t="s">
        <v>88</v>
      </c>
      <c r="E347" s="8" t="s">
        <v>50</v>
      </c>
      <c r="F347" s="6">
        <v>478</v>
      </c>
      <c r="G347" s="6">
        <v>59</v>
      </c>
      <c r="H347" s="6">
        <v>11</v>
      </c>
      <c r="I347" s="6" t="s">
        <v>15</v>
      </c>
      <c r="J347" s="6" t="s">
        <v>18</v>
      </c>
      <c r="K347" s="6" t="s">
        <v>17</v>
      </c>
      <c r="L347" t="str">
        <f>VLOOKUP(E347,Lookup_Data!$C$7:$E$25,2,FALSE)</f>
        <v>England</v>
      </c>
      <c r="M347" t="str">
        <f>VLOOKUP(E347,Lookup_Data!$C$7:$E$25,3,FALSE)</f>
        <v>None</v>
      </c>
    </row>
    <row r="348" spans="2:13" x14ac:dyDescent="0.2">
      <c r="B348" s="12" t="s">
        <v>309</v>
      </c>
      <c r="C348" s="10">
        <v>37589</v>
      </c>
      <c r="D348" s="11" t="s">
        <v>122</v>
      </c>
      <c r="E348" s="11" t="s">
        <v>79</v>
      </c>
      <c r="F348" s="12">
        <v>477</v>
      </c>
      <c r="G348" s="12">
        <v>60</v>
      </c>
      <c r="H348" s="12">
        <v>10</v>
      </c>
      <c r="I348" s="6" t="s">
        <v>15</v>
      </c>
      <c r="J348" s="6" t="s">
        <v>18</v>
      </c>
      <c r="K348" s="6" t="s">
        <v>17</v>
      </c>
      <c r="L348" t="str">
        <f>VLOOKUP(E348,Lookup_Data!$C$7:$E$25,2,FALSE)</f>
        <v>Wales</v>
      </c>
      <c r="M348" t="str">
        <f>VLOOKUP(E348,Lookup_Data!$C$7:$E$25,3,FALSE)</f>
        <v>None</v>
      </c>
    </row>
    <row r="349" spans="2:13" x14ac:dyDescent="0.2">
      <c r="B349" s="6" t="s">
        <v>398</v>
      </c>
      <c r="C349" s="7">
        <v>37563</v>
      </c>
      <c r="D349" s="8" t="s">
        <v>216</v>
      </c>
      <c r="E349" s="8" t="s">
        <v>211</v>
      </c>
      <c r="F349" s="6">
        <v>477</v>
      </c>
      <c r="G349" s="6">
        <v>60</v>
      </c>
      <c r="H349" s="6">
        <v>7</v>
      </c>
      <c r="I349" s="6" t="s">
        <v>22</v>
      </c>
      <c r="J349" s="6" t="s">
        <v>18</v>
      </c>
      <c r="K349" s="6" t="s">
        <v>17</v>
      </c>
      <c r="L349" t="str">
        <f>VLOOKUP(E349,Lookup_Data!$C$7:$E$25,2,FALSE)</f>
        <v>England</v>
      </c>
      <c r="M349" t="str">
        <f>VLOOKUP(E349,Lookup_Data!$C$7:$E$25,3,FALSE)</f>
        <v>BUTTS</v>
      </c>
    </row>
    <row r="350" spans="2:13" x14ac:dyDescent="0.2">
      <c r="B350" s="6" t="s">
        <v>12</v>
      </c>
      <c r="C350" s="7">
        <v>37641</v>
      </c>
      <c r="D350" s="8" t="s">
        <v>106</v>
      </c>
      <c r="E350" s="8" t="s">
        <v>50</v>
      </c>
      <c r="F350" s="6">
        <v>477</v>
      </c>
      <c r="G350" s="6">
        <v>60</v>
      </c>
      <c r="H350" s="6">
        <v>4</v>
      </c>
      <c r="I350" s="6" t="s">
        <v>15</v>
      </c>
      <c r="J350" s="6" t="s">
        <v>18</v>
      </c>
      <c r="K350" s="6" t="s">
        <v>17</v>
      </c>
      <c r="L350" t="str">
        <f>VLOOKUP(E350,Lookup_Data!$C$7:$E$25,2,FALSE)</f>
        <v>England</v>
      </c>
      <c r="M350" t="str">
        <f>VLOOKUP(E350,Lookup_Data!$C$7:$E$25,3,FALSE)</f>
        <v>None</v>
      </c>
    </row>
    <row r="351" spans="2:13" x14ac:dyDescent="0.2">
      <c r="B351" s="6" t="s">
        <v>398</v>
      </c>
      <c r="C351" s="7">
        <v>37499</v>
      </c>
      <c r="D351" s="8" t="s">
        <v>405</v>
      </c>
      <c r="E351" s="8" t="s">
        <v>83</v>
      </c>
      <c r="F351" s="6">
        <v>477</v>
      </c>
      <c r="G351" s="6">
        <v>60</v>
      </c>
      <c r="H351" s="6">
        <v>2</v>
      </c>
      <c r="I351" s="6" t="s">
        <v>15</v>
      </c>
      <c r="J351" s="6" t="s">
        <v>18</v>
      </c>
      <c r="K351" s="6" t="s">
        <v>17</v>
      </c>
      <c r="L351" t="str">
        <f>VLOOKUP(E351,Lookup_Data!$C$7:$E$25,2,FALSE)</f>
        <v>England</v>
      </c>
      <c r="M351" t="str">
        <f>VLOOKUP(E351,Lookup_Data!$C$7:$E$25,3,FALSE)</f>
        <v>NEUAL</v>
      </c>
    </row>
    <row r="352" spans="2:13" x14ac:dyDescent="0.2">
      <c r="B352" s="6" t="s">
        <v>12</v>
      </c>
      <c r="C352" s="7"/>
      <c r="D352" s="8" t="s">
        <v>107</v>
      </c>
      <c r="E352" s="8" t="s">
        <v>63</v>
      </c>
      <c r="F352" s="6">
        <v>476</v>
      </c>
      <c r="G352" s="6">
        <v>60</v>
      </c>
      <c r="H352" s="6">
        <v>10</v>
      </c>
      <c r="I352" s="6" t="s">
        <v>22</v>
      </c>
      <c r="J352" s="6" t="s">
        <v>18</v>
      </c>
      <c r="K352" s="6" t="s">
        <v>17</v>
      </c>
      <c r="L352" t="str">
        <f>VLOOKUP(E352,Lookup_Data!$C$7:$E$25,2,FALSE)</f>
        <v>England</v>
      </c>
      <c r="M352" t="str">
        <f>VLOOKUP(E352,Lookup_Data!$C$7:$E$25,3,FALSE)</f>
        <v>BUTTS</v>
      </c>
    </row>
    <row r="353" spans="2:13" x14ac:dyDescent="0.2">
      <c r="B353" s="12" t="s">
        <v>309</v>
      </c>
      <c r="C353" s="10">
        <v>37575</v>
      </c>
      <c r="D353" s="11" t="s">
        <v>123</v>
      </c>
      <c r="E353" s="11" t="s">
        <v>50</v>
      </c>
      <c r="F353" s="12">
        <v>476</v>
      </c>
      <c r="G353" s="12">
        <v>60</v>
      </c>
      <c r="H353" s="12">
        <v>10</v>
      </c>
      <c r="I353" s="6" t="s">
        <v>15</v>
      </c>
      <c r="J353" s="6" t="s">
        <v>18</v>
      </c>
      <c r="K353" s="6" t="s">
        <v>53</v>
      </c>
      <c r="L353" t="str">
        <f>VLOOKUP(E353,Lookup_Data!$C$7:$E$25,2,FALSE)</f>
        <v>England</v>
      </c>
      <c r="M353" t="str">
        <f>VLOOKUP(E353,Lookup_Data!$C$7:$E$25,3,FALSE)</f>
        <v>None</v>
      </c>
    </row>
    <row r="354" spans="2:13" x14ac:dyDescent="0.2">
      <c r="B354" s="6" t="s">
        <v>12</v>
      </c>
      <c r="C354" s="7">
        <v>37591</v>
      </c>
      <c r="D354" s="8" t="s">
        <v>108</v>
      </c>
      <c r="E354" s="8" t="s">
        <v>46</v>
      </c>
      <c r="F354" s="6">
        <v>476</v>
      </c>
      <c r="G354" s="6">
        <v>60</v>
      </c>
      <c r="H354" s="6">
        <v>7</v>
      </c>
      <c r="I354" s="6" t="s">
        <v>22</v>
      </c>
      <c r="J354" s="6" t="s">
        <v>18</v>
      </c>
      <c r="K354" s="6" t="s">
        <v>17</v>
      </c>
      <c r="L354" t="str">
        <f>VLOOKUP(E354,Lookup_Data!$C$7:$E$25,2,FALSE)</f>
        <v>England</v>
      </c>
      <c r="M354" t="str">
        <f>VLOOKUP(E354,Lookup_Data!$C$7:$E$25,3,FALSE)</f>
        <v>NEUAL</v>
      </c>
    </row>
    <row r="355" spans="2:13" x14ac:dyDescent="0.2">
      <c r="B355" s="6" t="s">
        <v>12</v>
      </c>
      <c r="C355" s="7">
        <v>37650</v>
      </c>
      <c r="D355" s="8" t="s">
        <v>109</v>
      </c>
      <c r="E355" s="8" t="s">
        <v>79</v>
      </c>
      <c r="F355" s="6">
        <v>476</v>
      </c>
      <c r="G355" s="6">
        <v>60</v>
      </c>
      <c r="H355" s="6">
        <v>6</v>
      </c>
      <c r="I355" s="6" t="s">
        <v>15</v>
      </c>
      <c r="J355" s="6" t="s">
        <v>18</v>
      </c>
      <c r="K355" s="6" t="s">
        <v>17</v>
      </c>
      <c r="L355" t="str">
        <f>VLOOKUP(E355,Lookup_Data!$C$7:$E$25,2,FALSE)</f>
        <v>Wales</v>
      </c>
      <c r="M355" t="str">
        <f>VLOOKUP(E355,Lookup_Data!$C$7:$E$25,3,FALSE)</f>
        <v>None</v>
      </c>
    </row>
    <row r="356" spans="2:13" x14ac:dyDescent="0.2">
      <c r="B356" s="12" t="s">
        <v>309</v>
      </c>
      <c r="C356" s="10" t="s">
        <v>310</v>
      </c>
      <c r="D356" s="11" t="s">
        <v>94</v>
      </c>
      <c r="E356" s="11" t="s">
        <v>24</v>
      </c>
      <c r="F356" s="12">
        <v>475</v>
      </c>
      <c r="G356" s="12">
        <v>60</v>
      </c>
      <c r="H356" s="12">
        <v>7</v>
      </c>
      <c r="I356" s="6" t="s">
        <v>22</v>
      </c>
      <c r="J356" s="6" t="s">
        <v>18</v>
      </c>
      <c r="K356" s="6" t="s">
        <v>17</v>
      </c>
      <c r="L356" t="str">
        <f>VLOOKUP(E356,Lookup_Data!$C$7:$E$25,2,FALSE)</f>
        <v>England</v>
      </c>
      <c r="M356" t="str">
        <f>VLOOKUP(E356,Lookup_Data!$C$7:$E$25,3,FALSE)</f>
        <v>BUTTS</v>
      </c>
    </row>
    <row r="357" spans="2:13" x14ac:dyDescent="0.2">
      <c r="B357" s="12" t="s">
        <v>309</v>
      </c>
      <c r="C357" s="10" t="s">
        <v>310</v>
      </c>
      <c r="D357" s="11" t="s">
        <v>323</v>
      </c>
      <c r="E357" s="11" t="s">
        <v>24</v>
      </c>
      <c r="F357" s="12">
        <v>475</v>
      </c>
      <c r="G357" s="12">
        <v>60</v>
      </c>
      <c r="H357" s="12">
        <v>7</v>
      </c>
      <c r="I357" s="6" t="s">
        <v>15</v>
      </c>
      <c r="J357" s="6" t="s">
        <v>18</v>
      </c>
      <c r="K357" s="6" t="s">
        <v>53</v>
      </c>
      <c r="L357" t="str">
        <f>VLOOKUP(E357,Lookup_Data!$C$7:$E$25,2,FALSE)</f>
        <v>England</v>
      </c>
      <c r="M357" t="str">
        <f>VLOOKUP(E357,Lookup_Data!$C$7:$E$25,3,FALSE)</f>
        <v>BUTTS</v>
      </c>
    </row>
    <row r="358" spans="2:13" x14ac:dyDescent="0.2">
      <c r="B358" s="12" t="s">
        <v>309</v>
      </c>
      <c r="C358" s="10">
        <v>37571</v>
      </c>
      <c r="D358" s="11" t="s">
        <v>224</v>
      </c>
      <c r="E358" s="11" t="s">
        <v>26</v>
      </c>
      <c r="F358" s="12">
        <v>475</v>
      </c>
      <c r="G358" s="12">
        <v>60</v>
      </c>
      <c r="H358" s="12">
        <v>7</v>
      </c>
      <c r="I358" s="6" t="s">
        <v>22</v>
      </c>
      <c r="J358" s="6" t="s">
        <v>18</v>
      </c>
      <c r="K358" s="6" t="s">
        <v>17</v>
      </c>
      <c r="L358" t="str">
        <f>VLOOKUP(E358,Lookup_Data!$C$7:$E$25,2,FALSE)</f>
        <v>England</v>
      </c>
      <c r="M358" t="str">
        <f>VLOOKUP(E358,Lookup_Data!$C$7:$E$25,3,FALSE)</f>
        <v>BUTTS</v>
      </c>
    </row>
    <row r="359" spans="2:13" x14ac:dyDescent="0.2">
      <c r="B359" s="6" t="s">
        <v>12</v>
      </c>
      <c r="C359" s="7">
        <v>37969</v>
      </c>
      <c r="D359" s="8" t="s">
        <v>110</v>
      </c>
      <c r="E359" s="11" t="s">
        <v>34</v>
      </c>
      <c r="F359" s="6">
        <v>475</v>
      </c>
      <c r="G359" s="12">
        <v>60</v>
      </c>
      <c r="H359" s="12">
        <v>6</v>
      </c>
      <c r="I359" s="6" t="s">
        <v>22</v>
      </c>
      <c r="J359" s="6" t="s">
        <v>18</v>
      </c>
      <c r="K359" s="6" t="s">
        <v>53</v>
      </c>
      <c r="L359" t="str">
        <f>VLOOKUP(E359,Lookup_Data!$C$7:$E$25,2,FALSE)</f>
        <v>England</v>
      </c>
      <c r="M359" t="str">
        <f>VLOOKUP(E359,Lookup_Data!$C$7:$E$25,3,FALSE)</f>
        <v>SEAL</v>
      </c>
    </row>
    <row r="360" spans="2:13" x14ac:dyDescent="0.2">
      <c r="B360" s="12" t="s">
        <v>309</v>
      </c>
      <c r="C360" s="10">
        <v>37569</v>
      </c>
      <c r="D360" s="11" t="s">
        <v>324</v>
      </c>
      <c r="E360" s="11" t="s">
        <v>211</v>
      </c>
      <c r="F360" s="12">
        <v>475</v>
      </c>
      <c r="G360" s="12">
        <v>60</v>
      </c>
      <c r="H360" s="12">
        <v>4</v>
      </c>
      <c r="I360" s="6" t="s">
        <v>22</v>
      </c>
      <c r="J360" s="6" t="s">
        <v>18</v>
      </c>
      <c r="K360" s="6" t="s">
        <v>17</v>
      </c>
      <c r="L360" t="str">
        <f>VLOOKUP(E360,Lookup_Data!$C$7:$E$25,2,FALSE)</f>
        <v>England</v>
      </c>
      <c r="M360" t="str">
        <f>VLOOKUP(E360,Lookup_Data!$C$7:$E$25,3,FALSE)</f>
        <v>BUTTS</v>
      </c>
    </row>
    <row r="361" spans="2:13" x14ac:dyDescent="0.2">
      <c r="B361" s="12" t="s">
        <v>309</v>
      </c>
      <c r="C361" s="10">
        <v>37576</v>
      </c>
      <c r="D361" s="11" t="s">
        <v>325</v>
      </c>
      <c r="E361" s="11" t="s">
        <v>30</v>
      </c>
      <c r="F361" s="12">
        <v>474</v>
      </c>
      <c r="G361" s="12">
        <v>60</v>
      </c>
      <c r="H361" s="12">
        <v>11</v>
      </c>
      <c r="I361" s="6" t="s">
        <v>15</v>
      </c>
      <c r="J361" s="6" t="s">
        <v>18</v>
      </c>
      <c r="K361" s="6" t="s">
        <v>53</v>
      </c>
      <c r="L361" t="str">
        <f>VLOOKUP(E361,Lookup_Data!$C$7:$E$25,2,FALSE)</f>
        <v>England</v>
      </c>
      <c r="M361" t="str">
        <f>VLOOKUP(E361,Lookup_Data!$C$7:$E$25,3,FALSE)</f>
        <v>SWWU</v>
      </c>
    </row>
    <row r="362" spans="2:13" x14ac:dyDescent="0.2">
      <c r="B362" s="12" t="s">
        <v>309</v>
      </c>
      <c r="C362" s="10">
        <v>37589</v>
      </c>
      <c r="D362" s="11" t="s">
        <v>82</v>
      </c>
      <c r="E362" s="11" t="s">
        <v>83</v>
      </c>
      <c r="F362" s="12">
        <v>474</v>
      </c>
      <c r="G362" s="12">
        <v>60</v>
      </c>
      <c r="H362" s="12">
        <v>7</v>
      </c>
      <c r="I362" s="6" t="s">
        <v>15</v>
      </c>
      <c r="J362" s="6" t="s">
        <v>18</v>
      </c>
      <c r="K362" s="6" t="s">
        <v>17</v>
      </c>
      <c r="L362" t="str">
        <f>VLOOKUP(E362,Lookup_Data!$C$7:$E$25,2,FALSE)</f>
        <v>England</v>
      </c>
      <c r="M362" t="str">
        <f>VLOOKUP(E362,Lookup_Data!$C$7:$E$25,3,FALSE)</f>
        <v>NEUAL</v>
      </c>
    </row>
    <row r="363" spans="2:13" x14ac:dyDescent="0.2">
      <c r="B363" s="6" t="s">
        <v>12</v>
      </c>
      <c r="C363" s="7">
        <v>37594</v>
      </c>
      <c r="D363" s="8" t="s">
        <v>111</v>
      </c>
      <c r="E363" s="8" t="s">
        <v>14</v>
      </c>
      <c r="F363" s="6">
        <v>473</v>
      </c>
      <c r="G363" s="6">
        <v>60</v>
      </c>
      <c r="H363" s="6">
        <v>10</v>
      </c>
      <c r="I363" s="6" t="s">
        <v>15</v>
      </c>
      <c r="J363" s="6" t="s">
        <v>18</v>
      </c>
      <c r="K363" s="6" t="s">
        <v>53</v>
      </c>
      <c r="L363" t="str">
        <f>VLOOKUP(E363,Lookup_Data!$C$7:$E$25,2,FALSE)</f>
        <v>Scotland</v>
      </c>
      <c r="M363" t="str">
        <f>VLOOKUP(E363,Lookup_Data!$C$7:$E$25,3,FALSE)</f>
        <v>SUSF</v>
      </c>
    </row>
    <row r="364" spans="2:13" x14ac:dyDescent="0.2">
      <c r="B364" s="12" t="s">
        <v>187</v>
      </c>
      <c r="C364" s="7">
        <v>37668</v>
      </c>
      <c r="D364" s="8" t="s">
        <v>226</v>
      </c>
      <c r="E364" s="11" t="s">
        <v>211</v>
      </c>
      <c r="F364" s="6">
        <v>473</v>
      </c>
      <c r="G364" s="6">
        <v>60</v>
      </c>
      <c r="H364" s="6">
        <v>9</v>
      </c>
      <c r="I364" s="6" t="s">
        <v>15</v>
      </c>
      <c r="J364" s="6" t="s">
        <v>18</v>
      </c>
      <c r="K364" s="6" t="s">
        <v>53</v>
      </c>
      <c r="L364" t="str">
        <f>VLOOKUP(E364,Lookup_Data!$C$7:$E$25,2,FALSE)</f>
        <v>England</v>
      </c>
      <c r="M364" t="str">
        <f>VLOOKUP(E364,Lookup_Data!$C$7:$E$25,3,FALSE)</f>
        <v>BUTTS</v>
      </c>
    </row>
    <row r="365" spans="2:13" x14ac:dyDescent="0.2">
      <c r="B365" s="6" t="s">
        <v>398</v>
      </c>
      <c r="C365" s="7">
        <v>37563</v>
      </c>
      <c r="D365" s="8" t="s">
        <v>215</v>
      </c>
      <c r="E365" s="8" t="s">
        <v>211</v>
      </c>
      <c r="F365" s="6">
        <v>473</v>
      </c>
      <c r="G365" s="6">
        <v>60</v>
      </c>
      <c r="H365" s="6">
        <v>9</v>
      </c>
      <c r="I365" s="6" t="s">
        <v>15</v>
      </c>
      <c r="J365" s="6" t="s">
        <v>18</v>
      </c>
      <c r="K365" s="6" t="s">
        <v>17</v>
      </c>
      <c r="L365" t="str">
        <f>VLOOKUP(E365,Lookup_Data!$C$7:$E$25,2,FALSE)</f>
        <v>England</v>
      </c>
      <c r="M365" t="str">
        <f>VLOOKUP(E365,Lookup_Data!$C$7:$E$25,3,FALSE)</f>
        <v>BUTTS</v>
      </c>
    </row>
    <row r="366" spans="2:13" x14ac:dyDescent="0.2">
      <c r="B366" s="12" t="s">
        <v>187</v>
      </c>
      <c r="C366" s="7">
        <v>37660</v>
      </c>
      <c r="D366" s="8" t="s">
        <v>227</v>
      </c>
      <c r="E366" s="8" t="s">
        <v>44</v>
      </c>
      <c r="F366" s="6">
        <v>472</v>
      </c>
      <c r="G366" s="6">
        <v>60</v>
      </c>
      <c r="H366" s="6">
        <v>8</v>
      </c>
      <c r="I366" s="6" t="s">
        <v>15</v>
      </c>
      <c r="J366" s="6" t="s">
        <v>18</v>
      </c>
      <c r="K366" s="6" t="s">
        <v>17</v>
      </c>
      <c r="L366" t="str">
        <f>VLOOKUP(E366,Lookup_Data!$C$7:$E$25,2,FALSE)</f>
        <v>England</v>
      </c>
      <c r="M366" t="str">
        <f>VLOOKUP(E366,Lookup_Data!$C$7:$E$25,3,FALSE)</f>
        <v>NEUAL</v>
      </c>
    </row>
    <row r="367" spans="2:13" x14ac:dyDescent="0.2">
      <c r="B367" s="12" t="s">
        <v>309</v>
      </c>
      <c r="C367" s="10" t="s">
        <v>326</v>
      </c>
      <c r="D367" s="11" t="s">
        <v>254</v>
      </c>
      <c r="E367" s="11" t="s">
        <v>191</v>
      </c>
      <c r="F367" s="12">
        <v>472</v>
      </c>
      <c r="G367" s="12">
        <v>59</v>
      </c>
      <c r="H367" s="12">
        <v>6</v>
      </c>
      <c r="I367" s="6" t="s">
        <v>22</v>
      </c>
      <c r="J367" s="6" t="s">
        <v>18</v>
      </c>
      <c r="K367" s="6" t="s">
        <v>53</v>
      </c>
      <c r="L367" t="str">
        <f>VLOOKUP(E367,Lookup_Data!$C$7:$E$25,2,FALSE)</f>
        <v>England</v>
      </c>
      <c r="M367" t="str">
        <f>VLOOKUP(E367,Lookup_Data!$C$7:$E$25,3,FALSE)</f>
        <v>SWWU</v>
      </c>
    </row>
    <row r="368" spans="2:13" x14ac:dyDescent="0.2">
      <c r="B368" s="12" t="s">
        <v>187</v>
      </c>
      <c r="C368" s="7">
        <v>37667</v>
      </c>
      <c r="D368" s="8" t="s">
        <v>129</v>
      </c>
      <c r="E368" s="8" t="s">
        <v>46</v>
      </c>
      <c r="F368" s="6">
        <v>471</v>
      </c>
      <c r="G368" s="6">
        <v>60</v>
      </c>
      <c r="H368" s="6">
        <v>9</v>
      </c>
      <c r="I368" s="6" t="s">
        <v>15</v>
      </c>
      <c r="J368" s="6" t="s">
        <v>18</v>
      </c>
      <c r="K368" s="6" t="s">
        <v>53</v>
      </c>
      <c r="L368" t="str">
        <f>VLOOKUP(E368,Lookup_Data!$C$7:$E$25,2,FALSE)</f>
        <v>England</v>
      </c>
      <c r="M368" t="str">
        <f>VLOOKUP(E368,Lookup_Data!$C$7:$E$25,3,FALSE)</f>
        <v>NEUAL</v>
      </c>
    </row>
    <row r="369" spans="2:13" x14ac:dyDescent="0.2">
      <c r="B369" s="12" t="s">
        <v>309</v>
      </c>
      <c r="C369" s="10">
        <v>37561</v>
      </c>
      <c r="D369" s="11" t="s">
        <v>135</v>
      </c>
      <c r="E369" s="11" t="s">
        <v>36</v>
      </c>
      <c r="F369" s="12">
        <v>471</v>
      </c>
      <c r="G369" s="12">
        <v>60</v>
      </c>
      <c r="H369" s="12">
        <v>5</v>
      </c>
      <c r="I369" s="6" t="s">
        <v>22</v>
      </c>
      <c r="J369" s="6" t="s">
        <v>18</v>
      </c>
      <c r="K369" s="6" t="s">
        <v>17</v>
      </c>
      <c r="L369" t="str">
        <f>VLOOKUP(E369,Lookup_Data!$C$7:$E$25,2,FALSE)</f>
        <v>England</v>
      </c>
      <c r="M369" t="str">
        <f>VLOOKUP(E369,Lookup_Data!$C$7:$E$25,3,FALSE)</f>
        <v>SWWU</v>
      </c>
    </row>
    <row r="370" spans="2:13" x14ac:dyDescent="0.2">
      <c r="B370" s="12" t="s">
        <v>187</v>
      </c>
      <c r="C370" s="7">
        <v>37668</v>
      </c>
      <c r="D370" s="13" t="s">
        <v>228</v>
      </c>
      <c r="E370" s="8" t="s">
        <v>211</v>
      </c>
      <c r="F370" s="6">
        <v>471</v>
      </c>
      <c r="G370" s="6">
        <v>58</v>
      </c>
      <c r="H370" s="6">
        <v>11</v>
      </c>
      <c r="I370" s="6" t="s">
        <v>15</v>
      </c>
      <c r="J370" s="6" t="s">
        <v>18</v>
      </c>
      <c r="K370" s="6" t="s">
        <v>17</v>
      </c>
      <c r="L370" t="str">
        <f>VLOOKUP(E370,Lookup_Data!$C$7:$E$25,2,FALSE)</f>
        <v>England</v>
      </c>
      <c r="M370" t="str">
        <f>VLOOKUP(E370,Lookup_Data!$C$7:$E$25,3,FALSE)</f>
        <v>BUTTS</v>
      </c>
    </row>
    <row r="371" spans="2:13" x14ac:dyDescent="0.2">
      <c r="B371" s="12" t="s">
        <v>309</v>
      </c>
      <c r="C371" s="10">
        <v>37590</v>
      </c>
      <c r="D371" s="11" t="s">
        <v>98</v>
      </c>
      <c r="E371" s="11" t="s">
        <v>44</v>
      </c>
      <c r="F371" s="12">
        <v>470</v>
      </c>
      <c r="G371" s="12">
        <v>60</v>
      </c>
      <c r="H371" s="12">
        <v>8</v>
      </c>
      <c r="I371" s="6" t="s">
        <v>22</v>
      </c>
      <c r="J371" s="6" t="s">
        <v>18</v>
      </c>
      <c r="K371" s="6" t="s">
        <v>53</v>
      </c>
      <c r="L371" t="str">
        <f>VLOOKUP(E371,Lookup_Data!$C$7:$E$25,2,FALSE)</f>
        <v>England</v>
      </c>
      <c r="M371" t="str">
        <f>VLOOKUP(E371,Lookup_Data!$C$7:$E$25,3,FALSE)</f>
        <v>NEUAL</v>
      </c>
    </row>
    <row r="372" spans="2:13" x14ac:dyDescent="0.2">
      <c r="B372" s="12" t="s">
        <v>309</v>
      </c>
      <c r="C372" s="10">
        <v>37590</v>
      </c>
      <c r="D372" s="11" t="s">
        <v>232</v>
      </c>
      <c r="E372" s="11" t="s">
        <v>44</v>
      </c>
      <c r="F372" s="12">
        <v>470</v>
      </c>
      <c r="G372" s="12">
        <v>60</v>
      </c>
      <c r="H372" s="12">
        <v>7</v>
      </c>
      <c r="I372" s="6" t="s">
        <v>22</v>
      </c>
      <c r="J372" s="6" t="s">
        <v>18</v>
      </c>
      <c r="K372" s="6" t="s">
        <v>53</v>
      </c>
      <c r="L372" t="str">
        <f>VLOOKUP(E372,Lookup_Data!$C$7:$E$25,2,FALSE)</f>
        <v>England</v>
      </c>
      <c r="M372" t="str">
        <f>VLOOKUP(E372,Lookup_Data!$C$7:$E$25,3,FALSE)</f>
        <v>NEUAL</v>
      </c>
    </row>
    <row r="373" spans="2:13" x14ac:dyDescent="0.2">
      <c r="B373" s="6" t="s">
        <v>398</v>
      </c>
      <c r="C373" s="7">
        <v>37531</v>
      </c>
      <c r="D373" s="8" t="s">
        <v>320</v>
      </c>
      <c r="E373" s="8" t="s">
        <v>211</v>
      </c>
      <c r="F373" s="6">
        <v>470</v>
      </c>
      <c r="G373" s="6">
        <v>60</v>
      </c>
      <c r="H373" s="6">
        <v>5</v>
      </c>
      <c r="I373" s="6" t="s">
        <v>22</v>
      </c>
      <c r="J373" s="6" t="s">
        <v>18</v>
      </c>
      <c r="K373" s="6" t="s">
        <v>17</v>
      </c>
      <c r="L373" t="str">
        <f>VLOOKUP(E373,Lookup_Data!$C$7:$E$25,2,FALSE)</f>
        <v>England</v>
      </c>
      <c r="M373" t="str">
        <f>VLOOKUP(E373,Lookup_Data!$C$7:$E$25,3,FALSE)</f>
        <v>BUTTS</v>
      </c>
    </row>
    <row r="374" spans="2:13" x14ac:dyDescent="0.2">
      <c r="B374" s="12" t="s">
        <v>309</v>
      </c>
      <c r="C374" s="10">
        <v>37575</v>
      </c>
      <c r="D374" s="11" t="s">
        <v>266</v>
      </c>
      <c r="E374" s="11" t="s">
        <v>50</v>
      </c>
      <c r="F374" s="12">
        <v>469</v>
      </c>
      <c r="G374" s="12">
        <v>60</v>
      </c>
      <c r="H374" s="12">
        <v>12</v>
      </c>
      <c r="I374" s="6" t="s">
        <v>15</v>
      </c>
      <c r="J374" s="6" t="s">
        <v>18</v>
      </c>
      <c r="K374" s="6" t="s">
        <v>17</v>
      </c>
      <c r="L374" t="str">
        <f>VLOOKUP(E374,Lookup_Data!$C$7:$E$25,2,FALSE)</f>
        <v>England</v>
      </c>
      <c r="M374" t="str">
        <f>VLOOKUP(E374,Lookup_Data!$C$7:$E$25,3,FALSE)</f>
        <v>None</v>
      </c>
    </row>
    <row r="375" spans="2:13" x14ac:dyDescent="0.2">
      <c r="B375" s="12" t="s">
        <v>187</v>
      </c>
      <c r="C375" s="7">
        <v>37674</v>
      </c>
      <c r="D375" s="8" t="s">
        <v>229</v>
      </c>
      <c r="E375" s="8" t="s">
        <v>36</v>
      </c>
      <c r="F375" s="6">
        <v>469</v>
      </c>
      <c r="G375" s="6">
        <v>60</v>
      </c>
      <c r="H375" s="6">
        <v>10</v>
      </c>
      <c r="I375" s="6" t="s">
        <v>22</v>
      </c>
      <c r="J375" s="6" t="s">
        <v>18</v>
      </c>
      <c r="K375" s="6" t="s">
        <v>17</v>
      </c>
      <c r="L375" t="str">
        <f>VLOOKUP(E375,Lookup_Data!$C$7:$E$25,2,FALSE)</f>
        <v>England</v>
      </c>
      <c r="M375" t="str">
        <f>VLOOKUP(E375,Lookup_Data!$C$7:$E$25,3,FALSE)</f>
        <v>SWWU</v>
      </c>
    </row>
    <row r="376" spans="2:13" x14ac:dyDescent="0.2">
      <c r="B376" s="12" t="s">
        <v>187</v>
      </c>
      <c r="C376" s="7">
        <v>37674</v>
      </c>
      <c r="D376" s="8" t="s">
        <v>147</v>
      </c>
      <c r="E376" s="8" t="s">
        <v>50</v>
      </c>
      <c r="F376" s="6">
        <v>469</v>
      </c>
      <c r="G376" s="6">
        <v>60</v>
      </c>
      <c r="H376" s="6">
        <v>8</v>
      </c>
      <c r="I376" s="6" t="s">
        <v>15</v>
      </c>
      <c r="J376" s="6" t="s">
        <v>18</v>
      </c>
      <c r="K376" s="6" t="s">
        <v>53</v>
      </c>
      <c r="L376" t="str">
        <f>VLOOKUP(E376,Lookup_Data!$C$7:$E$25,2,FALSE)</f>
        <v>England</v>
      </c>
      <c r="M376" t="str">
        <f>VLOOKUP(E376,Lookup_Data!$C$7:$E$25,3,FALSE)</f>
        <v>None</v>
      </c>
    </row>
    <row r="377" spans="2:13" x14ac:dyDescent="0.2">
      <c r="B377" s="12" t="s">
        <v>309</v>
      </c>
      <c r="D377" s="11" t="s">
        <v>102</v>
      </c>
      <c r="E377" s="11" t="s">
        <v>48</v>
      </c>
      <c r="F377" s="12">
        <v>469</v>
      </c>
      <c r="G377" s="12">
        <v>60</v>
      </c>
      <c r="H377" s="12">
        <v>8</v>
      </c>
      <c r="I377" s="6" t="s">
        <v>22</v>
      </c>
      <c r="J377" s="6" t="s">
        <v>18</v>
      </c>
      <c r="K377" s="6" t="s">
        <v>17</v>
      </c>
      <c r="L377" t="str">
        <f>VLOOKUP(E377,Lookup_Data!$C$7:$E$25,2,FALSE)</f>
        <v>Scotland</v>
      </c>
      <c r="M377" t="str">
        <f>VLOOKUP(E377,Lookup_Data!$C$7:$E$25,3,FALSE)</f>
        <v>SUSF</v>
      </c>
    </row>
    <row r="378" spans="2:13" x14ac:dyDescent="0.2">
      <c r="B378" s="6" t="s">
        <v>12</v>
      </c>
      <c r="C378" s="7">
        <v>37646</v>
      </c>
      <c r="D378" s="8" t="s">
        <v>112</v>
      </c>
      <c r="E378" s="8" t="s">
        <v>21</v>
      </c>
      <c r="F378" s="6">
        <v>469</v>
      </c>
      <c r="G378" s="6">
        <v>60</v>
      </c>
      <c r="H378" s="6">
        <v>7</v>
      </c>
      <c r="I378" s="6" t="s">
        <v>15</v>
      </c>
      <c r="J378" s="6" t="s">
        <v>18</v>
      </c>
      <c r="K378" s="6" t="s">
        <v>17</v>
      </c>
      <c r="L378" t="str">
        <f>VLOOKUP(E378,Lookup_Data!$C$7:$E$25,2,FALSE)</f>
        <v>England</v>
      </c>
      <c r="M378" t="str">
        <f>VLOOKUP(E378,Lookup_Data!$C$7:$E$25,3,FALSE)</f>
        <v>BUTTS</v>
      </c>
    </row>
    <row r="379" spans="2:13" x14ac:dyDescent="0.2">
      <c r="B379" s="6" t="s">
        <v>12</v>
      </c>
      <c r="C379" s="7">
        <v>37652</v>
      </c>
      <c r="D379" s="8" t="s">
        <v>113</v>
      </c>
      <c r="E379" s="8" t="s">
        <v>24</v>
      </c>
      <c r="F379" s="6">
        <v>469</v>
      </c>
      <c r="G379" s="6">
        <v>60</v>
      </c>
      <c r="H379" s="6">
        <v>5</v>
      </c>
      <c r="I379" s="6" t="s">
        <v>22</v>
      </c>
      <c r="J379" s="6" t="s">
        <v>18</v>
      </c>
      <c r="K379" s="6" t="s">
        <v>53</v>
      </c>
      <c r="L379" t="str">
        <f>VLOOKUP(E379,Lookup_Data!$C$7:$E$25,2,FALSE)</f>
        <v>England</v>
      </c>
      <c r="M379" t="str">
        <f>VLOOKUP(E379,Lookup_Data!$C$7:$E$25,3,FALSE)</f>
        <v>BUTTS</v>
      </c>
    </row>
    <row r="380" spans="2:13" x14ac:dyDescent="0.2">
      <c r="B380" s="12" t="s">
        <v>187</v>
      </c>
      <c r="C380" s="7"/>
      <c r="D380" s="8" t="s">
        <v>230</v>
      </c>
      <c r="E380" s="8" t="s">
        <v>63</v>
      </c>
      <c r="F380" s="6">
        <v>468</v>
      </c>
      <c r="G380" s="6">
        <v>60</v>
      </c>
      <c r="H380" s="6">
        <v>8</v>
      </c>
      <c r="I380" s="6" t="s">
        <v>15</v>
      </c>
      <c r="J380" s="6" t="s">
        <v>18</v>
      </c>
      <c r="K380" s="6" t="s">
        <v>53</v>
      </c>
      <c r="L380" t="str">
        <f>VLOOKUP(E380,Lookup_Data!$C$7:$E$25,2,FALSE)</f>
        <v>England</v>
      </c>
      <c r="M380" t="str">
        <f>VLOOKUP(E380,Lookup_Data!$C$7:$E$25,3,FALSE)</f>
        <v>BUTTS</v>
      </c>
    </row>
    <row r="381" spans="2:13" x14ac:dyDescent="0.2">
      <c r="B381" s="6" t="s">
        <v>398</v>
      </c>
      <c r="C381" s="7">
        <v>37499</v>
      </c>
      <c r="D381" s="8" t="s">
        <v>327</v>
      </c>
      <c r="E381" s="8" t="s">
        <v>83</v>
      </c>
      <c r="F381" s="6">
        <v>468</v>
      </c>
      <c r="G381" s="6">
        <v>60</v>
      </c>
      <c r="H381" s="6">
        <v>2</v>
      </c>
      <c r="I381" s="6" t="s">
        <v>15</v>
      </c>
      <c r="J381" s="6" t="s">
        <v>18</v>
      </c>
      <c r="K381" s="6" t="s">
        <v>17</v>
      </c>
      <c r="L381" t="str">
        <f>VLOOKUP(E381,Lookup_Data!$C$7:$E$25,2,FALSE)</f>
        <v>England</v>
      </c>
      <c r="M381" t="str">
        <f>VLOOKUP(E381,Lookup_Data!$C$7:$E$25,3,FALSE)</f>
        <v>NEUAL</v>
      </c>
    </row>
    <row r="382" spans="2:13" x14ac:dyDescent="0.2">
      <c r="B382" s="6" t="s">
        <v>398</v>
      </c>
      <c r="C382" s="7">
        <v>37550</v>
      </c>
      <c r="D382" s="8" t="s">
        <v>85</v>
      </c>
      <c r="E382" s="8" t="s">
        <v>50</v>
      </c>
      <c r="F382" s="6">
        <v>467</v>
      </c>
      <c r="G382" s="6">
        <v>60</v>
      </c>
      <c r="H382" s="6">
        <v>8</v>
      </c>
      <c r="I382" s="6" t="s">
        <v>15</v>
      </c>
      <c r="J382" s="6" t="s">
        <v>18</v>
      </c>
      <c r="K382" s="6" t="s">
        <v>17</v>
      </c>
      <c r="L382" t="str">
        <f>VLOOKUP(E382,Lookup_Data!$C$7:$E$25,2,FALSE)</f>
        <v>England</v>
      </c>
      <c r="M382" t="str">
        <f>VLOOKUP(E382,Lookup_Data!$C$7:$E$25,3,FALSE)</f>
        <v>None</v>
      </c>
    </row>
    <row r="383" spans="2:13" x14ac:dyDescent="0.2">
      <c r="B383" s="12" t="s">
        <v>309</v>
      </c>
      <c r="C383" s="10">
        <v>37587</v>
      </c>
      <c r="D383" s="11" t="s">
        <v>240</v>
      </c>
      <c r="E383" s="11" t="s">
        <v>191</v>
      </c>
      <c r="F383" s="12">
        <v>467</v>
      </c>
      <c r="G383" s="12">
        <v>60</v>
      </c>
      <c r="H383" s="12">
        <v>7</v>
      </c>
      <c r="I383" s="6" t="s">
        <v>22</v>
      </c>
      <c r="J383" s="6" t="s">
        <v>18</v>
      </c>
      <c r="K383" s="6" t="s">
        <v>53</v>
      </c>
      <c r="L383" t="str">
        <f>VLOOKUP(E383,Lookup_Data!$C$7:$E$25,2,FALSE)</f>
        <v>England</v>
      </c>
      <c r="M383" t="str">
        <f>VLOOKUP(E383,Lookup_Data!$C$7:$E$25,3,FALSE)</f>
        <v>SWWU</v>
      </c>
    </row>
    <row r="384" spans="2:13" x14ac:dyDescent="0.2">
      <c r="B384" s="12" t="s">
        <v>309</v>
      </c>
      <c r="C384" s="10">
        <v>37589</v>
      </c>
      <c r="D384" s="11" t="s">
        <v>327</v>
      </c>
      <c r="E384" s="11" t="s">
        <v>83</v>
      </c>
      <c r="F384" s="12">
        <v>467</v>
      </c>
      <c r="G384" s="12">
        <v>60</v>
      </c>
      <c r="H384" s="12">
        <v>6</v>
      </c>
      <c r="I384" s="6" t="s">
        <v>15</v>
      </c>
      <c r="J384" s="6" t="s">
        <v>18</v>
      </c>
      <c r="K384" s="6" t="s">
        <v>17</v>
      </c>
      <c r="L384" t="str">
        <f>VLOOKUP(E384,Lookup_Data!$C$7:$E$25,2,FALSE)</f>
        <v>England</v>
      </c>
      <c r="M384" t="str">
        <f>VLOOKUP(E384,Lookup_Data!$C$7:$E$25,3,FALSE)</f>
        <v>NEUAL</v>
      </c>
    </row>
    <row r="385" spans="2:13" x14ac:dyDescent="0.2">
      <c r="B385" s="12" t="s">
        <v>309</v>
      </c>
      <c r="C385" s="10">
        <v>37569</v>
      </c>
      <c r="D385" s="11" t="s">
        <v>112</v>
      </c>
      <c r="E385" s="11" t="s">
        <v>21</v>
      </c>
      <c r="F385" s="12">
        <v>466</v>
      </c>
      <c r="G385" s="12">
        <v>60</v>
      </c>
      <c r="H385" s="12">
        <v>10</v>
      </c>
      <c r="I385" s="6" t="s">
        <v>15</v>
      </c>
      <c r="J385" s="6" t="s">
        <v>18</v>
      </c>
      <c r="K385" s="6" t="s">
        <v>17</v>
      </c>
      <c r="L385" t="str">
        <f>VLOOKUP(E385,Lookup_Data!$C$7:$E$25,2,FALSE)</f>
        <v>England</v>
      </c>
      <c r="M385" t="str">
        <f>VLOOKUP(E385,Lookup_Data!$C$7:$E$25,3,FALSE)</f>
        <v>BUTTS</v>
      </c>
    </row>
    <row r="386" spans="2:13" x14ac:dyDescent="0.2">
      <c r="B386" s="6" t="s">
        <v>12</v>
      </c>
      <c r="C386" s="7">
        <v>37646</v>
      </c>
      <c r="D386" s="8" t="s">
        <v>114</v>
      </c>
      <c r="E386" s="8" t="s">
        <v>21</v>
      </c>
      <c r="F386" s="6">
        <v>466</v>
      </c>
      <c r="G386" s="6">
        <v>60</v>
      </c>
      <c r="H386" s="6">
        <v>6</v>
      </c>
      <c r="I386" s="6" t="s">
        <v>22</v>
      </c>
      <c r="J386" s="6" t="s">
        <v>18</v>
      </c>
      <c r="K386" s="6" t="s">
        <v>17</v>
      </c>
      <c r="L386" t="str">
        <f>VLOOKUP(E386,Lookup_Data!$C$7:$E$25,2,FALSE)</f>
        <v>England</v>
      </c>
      <c r="M386" t="str">
        <f>VLOOKUP(E386,Lookup_Data!$C$7:$E$25,3,FALSE)</f>
        <v>BUTTS</v>
      </c>
    </row>
    <row r="387" spans="2:13" x14ac:dyDescent="0.2">
      <c r="B387" s="6" t="s">
        <v>12</v>
      </c>
      <c r="C387" s="7">
        <v>37648</v>
      </c>
      <c r="D387" s="8" t="s">
        <v>115</v>
      </c>
      <c r="E387" s="8" t="s">
        <v>50</v>
      </c>
      <c r="F387" s="6">
        <v>465</v>
      </c>
      <c r="G387" s="6">
        <v>60</v>
      </c>
      <c r="H387" s="6">
        <v>5</v>
      </c>
      <c r="I387" s="6" t="s">
        <v>15</v>
      </c>
      <c r="J387" s="6" t="s">
        <v>18</v>
      </c>
      <c r="K387" s="6" t="s">
        <v>17</v>
      </c>
      <c r="L387" t="str">
        <f>VLOOKUP(E387,Lookup_Data!$C$7:$E$25,2,FALSE)</f>
        <v>England</v>
      </c>
      <c r="M387" t="str">
        <f>VLOOKUP(E387,Lookup_Data!$C$7:$E$25,3,FALSE)</f>
        <v>None</v>
      </c>
    </row>
    <row r="388" spans="2:13" x14ac:dyDescent="0.2">
      <c r="B388" s="6" t="s">
        <v>12</v>
      </c>
      <c r="C388" s="7"/>
      <c r="D388" s="8" t="s">
        <v>116</v>
      </c>
      <c r="E388" s="8" t="s">
        <v>61</v>
      </c>
      <c r="F388" s="6">
        <v>464</v>
      </c>
      <c r="G388" s="6">
        <v>60</v>
      </c>
      <c r="H388" s="6">
        <v>5</v>
      </c>
      <c r="I388" s="6" t="s">
        <v>15</v>
      </c>
      <c r="J388" s="6" t="s">
        <v>18</v>
      </c>
      <c r="K388" s="6" t="s">
        <v>17</v>
      </c>
      <c r="L388" t="str">
        <f>VLOOKUP(E388,Lookup_Data!$C$7:$E$25,2,FALSE)</f>
        <v>Scotland</v>
      </c>
      <c r="M388" t="str">
        <f>VLOOKUP(E388,Lookup_Data!$C$7:$E$25,3,FALSE)</f>
        <v>SUSF</v>
      </c>
    </row>
    <row r="389" spans="2:13" x14ac:dyDescent="0.2">
      <c r="B389" s="12" t="s">
        <v>187</v>
      </c>
      <c r="C389" s="7">
        <v>37675</v>
      </c>
      <c r="D389" s="8" t="s">
        <v>144</v>
      </c>
      <c r="E389" s="8" t="s">
        <v>79</v>
      </c>
      <c r="F389" s="6">
        <v>463</v>
      </c>
      <c r="G389" s="6">
        <v>60</v>
      </c>
      <c r="H389" s="6">
        <v>8</v>
      </c>
      <c r="I389" s="6" t="s">
        <v>22</v>
      </c>
      <c r="J389" s="6" t="s">
        <v>18</v>
      </c>
      <c r="K389" s="6" t="s">
        <v>17</v>
      </c>
      <c r="L389" t="str">
        <f>VLOOKUP(E389,Lookup_Data!$C$7:$E$25,2,FALSE)</f>
        <v>Wales</v>
      </c>
      <c r="M389" t="str">
        <f>VLOOKUP(E389,Lookup_Data!$C$7:$E$25,3,FALSE)</f>
        <v>None</v>
      </c>
    </row>
    <row r="390" spans="2:13" x14ac:dyDescent="0.2">
      <c r="B390" s="12" t="s">
        <v>187</v>
      </c>
      <c r="C390" s="7">
        <v>37660</v>
      </c>
      <c r="D390" s="8" t="s">
        <v>150</v>
      </c>
      <c r="E390" s="8" t="s">
        <v>44</v>
      </c>
      <c r="F390" s="6">
        <v>463</v>
      </c>
      <c r="G390" s="6">
        <v>60</v>
      </c>
      <c r="H390" s="6">
        <v>7</v>
      </c>
      <c r="I390" s="6" t="s">
        <v>22</v>
      </c>
      <c r="J390" s="6" t="s">
        <v>18</v>
      </c>
      <c r="K390" s="6" t="s">
        <v>53</v>
      </c>
      <c r="L390" t="str">
        <f>VLOOKUP(E390,Lookup_Data!$C$7:$E$25,2,FALSE)</f>
        <v>England</v>
      </c>
      <c r="M390" t="str">
        <f>VLOOKUP(E390,Lookup_Data!$C$7:$E$25,3,FALSE)</f>
        <v>NEUAL</v>
      </c>
    </row>
    <row r="391" spans="2:13" x14ac:dyDescent="0.2">
      <c r="B391" s="12" t="s">
        <v>309</v>
      </c>
      <c r="C391" s="10">
        <v>37561</v>
      </c>
      <c r="D391" s="11" t="s">
        <v>267</v>
      </c>
      <c r="E391" s="11" t="s">
        <v>46</v>
      </c>
      <c r="F391" s="12">
        <v>462</v>
      </c>
      <c r="G391" s="12">
        <v>60</v>
      </c>
      <c r="H391" s="12">
        <v>9</v>
      </c>
      <c r="I391" s="6" t="s">
        <v>22</v>
      </c>
      <c r="J391" s="6" t="s">
        <v>18</v>
      </c>
      <c r="K391" s="6" t="s">
        <v>17</v>
      </c>
      <c r="L391" t="str">
        <f>VLOOKUP(E391,Lookup_Data!$C$7:$E$25,2,FALSE)</f>
        <v>England</v>
      </c>
      <c r="M391" t="str">
        <f>VLOOKUP(E391,Lookup_Data!$C$7:$E$25,3,FALSE)</f>
        <v>NEUAL</v>
      </c>
    </row>
    <row r="392" spans="2:13" x14ac:dyDescent="0.2">
      <c r="B392" s="6" t="s">
        <v>12</v>
      </c>
      <c r="C392" s="10">
        <v>37591</v>
      </c>
      <c r="D392" s="11" t="s">
        <v>117</v>
      </c>
      <c r="E392" s="11" t="s">
        <v>30</v>
      </c>
      <c r="F392" s="12">
        <v>462</v>
      </c>
      <c r="G392" s="12">
        <v>60</v>
      </c>
      <c r="H392" s="12">
        <v>8</v>
      </c>
      <c r="I392" s="6" t="s">
        <v>15</v>
      </c>
      <c r="J392" s="6" t="s">
        <v>18</v>
      </c>
      <c r="K392" s="6" t="s">
        <v>53</v>
      </c>
      <c r="L392" t="str">
        <f>VLOOKUP(E392,Lookup_Data!$C$7:$E$25,2,FALSE)</f>
        <v>England</v>
      </c>
      <c r="M392" t="str">
        <f>VLOOKUP(E392,Lookup_Data!$C$7:$E$25,3,FALSE)</f>
        <v>SWWU</v>
      </c>
    </row>
    <row r="393" spans="2:13" x14ac:dyDescent="0.2">
      <c r="B393" s="12" t="s">
        <v>187</v>
      </c>
      <c r="C393" s="7">
        <v>37674</v>
      </c>
      <c r="D393" s="8" t="s">
        <v>170</v>
      </c>
      <c r="E393" s="8" t="s">
        <v>21</v>
      </c>
      <c r="F393" s="6">
        <v>462</v>
      </c>
      <c r="G393" s="6">
        <v>60</v>
      </c>
      <c r="H393" s="6">
        <v>7</v>
      </c>
      <c r="I393" s="6" t="s">
        <v>15</v>
      </c>
      <c r="J393" s="6" t="s">
        <v>18</v>
      </c>
      <c r="K393" s="6" t="s">
        <v>17</v>
      </c>
      <c r="L393" t="str">
        <f>VLOOKUP(E393,Lookup_Data!$C$7:$E$25,2,FALSE)</f>
        <v>England</v>
      </c>
      <c r="M393" t="str">
        <f>VLOOKUP(E393,Lookup_Data!$C$7:$E$25,3,FALSE)</f>
        <v>BUTTS</v>
      </c>
    </row>
    <row r="394" spans="2:13" x14ac:dyDescent="0.2">
      <c r="B394" s="12" t="s">
        <v>309</v>
      </c>
      <c r="C394" s="10">
        <v>37590</v>
      </c>
      <c r="D394" s="11" t="s">
        <v>97</v>
      </c>
      <c r="E394" s="11" t="s">
        <v>44</v>
      </c>
      <c r="F394" s="12">
        <v>462</v>
      </c>
      <c r="G394" s="12">
        <v>60</v>
      </c>
      <c r="H394" s="12">
        <v>7</v>
      </c>
      <c r="I394" s="6" t="s">
        <v>15</v>
      </c>
      <c r="J394" s="6" t="s">
        <v>18</v>
      </c>
      <c r="K394" s="6" t="s">
        <v>53</v>
      </c>
      <c r="L394" t="str">
        <f>VLOOKUP(E394,Lookup_Data!$C$7:$E$25,2,FALSE)</f>
        <v>England</v>
      </c>
      <c r="M394" t="str">
        <f>VLOOKUP(E394,Lookup_Data!$C$7:$E$25,3,FALSE)</f>
        <v>NEUAL</v>
      </c>
    </row>
    <row r="395" spans="2:13" x14ac:dyDescent="0.2">
      <c r="B395" s="12" t="s">
        <v>187</v>
      </c>
      <c r="C395" s="7"/>
      <c r="D395" s="11" t="s">
        <v>120</v>
      </c>
      <c r="E395" s="8" t="s">
        <v>83</v>
      </c>
      <c r="F395" s="12">
        <v>462</v>
      </c>
      <c r="G395" s="12">
        <v>60</v>
      </c>
      <c r="H395" s="12">
        <v>1</v>
      </c>
      <c r="I395" s="6" t="s">
        <v>15</v>
      </c>
      <c r="J395" s="6" t="s">
        <v>18</v>
      </c>
      <c r="K395" s="6" t="s">
        <v>53</v>
      </c>
      <c r="L395" t="str">
        <f>VLOOKUP(E395,Lookup_Data!$C$7:$E$25,2,FALSE)</f>
        <v>England</v>
      </c>
      <c r="M395" t="str">
        <f>VLOOKUP(E395,Lookup_Data!$C$7:$E$25,3,FALSE)</f>
        <v>NEUAL</v>
      </c>
    </row>
    <row r="396" spans="2:13" x14ac:dyDescent="0.2">
      <c r="B396" s="12" t="s">
        <v>187</v>
      </c>
      <c r="C396" s="7">
        <v>37674</v>
      </c>
      <c r="D396" s="8" t="s">
        <v>231</v>
      </c>
      <c r="E396" s="8" t="s">
        <v>44</v>
      </c>
      <c r="F396" s="6">
        <v>461</v>
      </c>
      <c r="G396" s="6">
        <v>60</v>
      </c>
      <c r="H396" s="6">
        <v>14</v>
      </c>
      <c r="I396" s="6" t="s">
        <v>15</v>
      </c>
      <c r="J396" s="6" t="s">
        <v>18</v>
      </c>
      <c r="K396" s="6" t="s">
        <v>17</v>
      </c>
      <c r="L396" t="str">
        <f>VLOOKUP(E396,Lookup_Data!$C$7:$E$25,2,FALSE)</f>
        <v>England</v>
      </c>
      <c r="M396" t="str">
        <f>VLOOKUP(E396,Lookup_Data!$C$7:$E$25,3,FALSE)</f>
        <v>NEUAL</v>
      </c>
    </row>
    <row r="397" spans="2:13" x14ac:dyDescent="0.2">
      <c r="B397" s="6" t="s">
        <v>12</v>
      </c>
      <c r="C397" s="7">
        <v>37596</v>
      </c>
      <c r="D397" s="8" t="s">
        <v>118</v>
      </c>
      <c r="E397" s="8" t="s">
        <v>44</v>
      </c>
      <c r="F397" s="6">
        <v>461</v>
      </c>
      <c r="G397" s="6">
        <v>60</v>
      </c>
      <c r="H397" s="6">
        <v>9</v>
      </c>
      <c r="I397" s="6" t="s">
        <v>15</v>
      </c>
      <c r="J397" s="6" t="s">
        <v>18</v>
      </c>
      <c r="K397" s="6" t="s">
        <v>53</v>
      </c>
      <c r="L397" t="str">
        <f>VLOOKUP(E397,Lookup_Data!$C$7:$E$25,2,FALSE)</f>
        <v>England</v>
      </c>
      <c r="M397" t="str">
        <f>VLOOKUP(E397,Lookup_Data!$C$7:$E$25,3,FALSE)</f>
        <v>NEUAL</v>
      </c>
    </row>
    <row r="398" spans="2:13" x14ac:dyDescent="0.2">
      <c r="B398" s="6" t="s">
        <v>12</v>
      </c>
      <c r="C398" s="7"/>
      <c r="D398" s="11" t="s">
        <v>119</v>
      </c>
      <c r="E398" s="11" t="s">
        <v>83</v>
      </c>
      <c r="F398" s="12">
        <v>461</v>
      </c>
      <c r="G398" s="12">
        <v>60</v>
      </c>
      <c r="H398" s="12">
        <v>7</v>
      </c>
      <c r="I398" s="12" t="s">
        <v>15</v>
      </c>
      <c r="J398" s="6" t="s">
        <v>18</v>
      </c>
      <c r="K398" s="6" t="s">
        <v>53</v>
      </c>
      <c r="L398" t="str">
        <f>VLOOKUP(E398,Lookup_Data!$C$7:$E$25,2,FALSE)</f>
        <v>England</v>
      </c>
      <c r="M398" t="str">
        <f>VLOOKUP(E398,Lookup_Data!$C$7:$E$25,3,FALSE)</f>
        <v>NEUAL</v>
      </c>
    </row>
    <row r="399" spans="2:13" x14ac:dyDescent="0.2">
      <c r="B399" s="6" t="s">
        <v>398</v>
      </c>
      <c r="C399" s="7">
        <v>37562</v>
      </c>
      <c r="D399" s="8" t="s">
        <v>77</v>
      </c>
      <c r="E399" s="8" t="s">
        <v>24</v>
      </c>
      <c r="F399" s="6">
        <v>461</v>
      </c>
      <c r="G399" s="6">
        <v>60</v>
      </c>
      <c r="H399" s="6">
        <v>7</v>
      </c>
      <c r="I399" s="6" t="s">
        <v>15</v>
      </c>
      <c r="J399" s="6" t="s">
        <v>18</v>
      </c>
      <c r="K399" s="6" t="s">
        <v>53</v>
      </c>
      <c r="L399" t="str">
        <f>VLOOKUP(E399,Lookup_Data!$C$7:$E$25,2,FALSE)</f>
        <v>England</v>
      </c>
      <c r="M399" t="str">
        <f>VLOOKUP(E399,Lookup_Data!$C$7:$E$25,3,FALSE)</f>
        <v>BUTTS</v>
      </c>
    </row>
    <row r="400" spans="2:13" x14ac:dyDescent="0.2">
      <c r="B400" s="12" t="s">
        <v>187</v>
      </c>
      <c r="C400" s="7">
        <v>37660</v>
      </c>
      <c r="D400" s="8" t="s">
        <v>159</v>
      </c>
      <c r="E400" s="8" t="s">
        <v>21</v>
      </c>
      <c r="F400" s="6">
        <v>461</v>
      </c>
      <c r="G400" s="6">
        <v>60</v>
      </c>
      <c r="H400" s="6">
        <v>6</v>
      </c>
      <c r="I400" s="6" t="s">
        <v>15</v>
      </c>
      <c r="J400" s="6" t="s">
        <v>18</v>
      </c>
      <c r="K400" s="6" t="s">
        <v>53</v>
      </c>
      <c r="L400" t="str">
        <f>VLOOKUP(E400,Lookup_Data!$C$7:$E$25,2,FALSE)</f>
        <v>England</v>
      </c>
      <c r="M400" t="str">
        <f>VLOOKUP(E400,Lookup_Data!$C$7:$E$25,3,FALSE)</f>
        <v>BUTTS</v>
      </c>
    </row>
    <row r="401" spans="2:13" x14ac:dyDescent="0.2">
      <c r="B401" s="12" t="s">
        <v>309</v>
      </c>
      <c r="C401" s="10">
        <v>37581</v>
      </c>
      <c r="D401" s="11" t="s">
        <v>116</v>
      </c>
      <c r="E401" s="11" t="s">
        <v>61</v>
      </c>
      <c r="F401" s="12">
        <v>460</v>
      </c>
      <c r="G401" s="12">
        <v>60</v>
      </c>
      <c r="H401" s="12">
        <v>11</v>
      </c>
      <c r="I401" s="6" t="s">
        <v>15</v>
      </c>
      <c r="J401" s="6" t="s">
        <v>18</v>
      </c>
      <c r="K401" s="6" t="s">
        <v>17</v>
      </c>
      <c r="L401" t="str">
        <f>VLOOKUP(E401,Lookup_Data!$C$7:$E$25,2,FALSE)</f>
        <v>Scotland</v>
      </c>
      <c r="M401" t="str">
        <f>VLOOKUP(E401,Lookup_Data!$C$7:$E$25,3,FALSE)</f>
        <v>SUSF</v>
      </c>
    </row>
    <row r="402" spans="2:13" x14ac:dyDescent="0.2">
      <c r="B402" s="6" t="s">
        <v>12</v>
      </c>
      <c r="D402" s="11" t="s">
        <v>120</v>
      </c>
      <c r="E402" s="11" t="s">
        <v>83</v>
      </c>
      <c r="F402" s="12">
        <v>460</v>
      </c>
      <c r="G402" s="12">
        <v>60</v>
      </c>
      <c r="H402" s="12">
        <v>5</v>
      </c>
      <c r="I402" s="12" t="s">
        <v>15</v>
      </c>
      <c r="J402" s="6" t="s">
        <v>18</v>
      </c>
      <c r="K402" s="6" t="s">
        <v>53</v>
      </c>
      <c r="L402" t="str">
        <f>VLOOKUP(E402,Lookup_Data!$C$7:$E$25,2,FALSE)</f>
        <v>England</v>
      </c>
      <c r="M402" t="str">
        <f>VLOOKUP(E402,Lookup_Data!$C$7:$E$25,3,FALSE)</f>
        <v>NEUAL</v>
      </c>
    </row>
    <row r="403" spans="2:13" x14ac:dyDescent="0.2">
      <c r="B403" s="12" t="s">
        <v>187</v>
      </c>
      <c r="C403" s="7">
        <v>37660</v>
      </c>
      <c r="D403" s="8" t="s">
        <v>232</v>
      </c>
      <c r="E403" s="8" t="s">
        <v>44</v>
      </c>
      <c r="F403" s="6">
        <v>459</v>
      </c>
      <c r="G403" s="6">
        <v>60</v>
      </c>
      <c r="H403" s="6">
        <v>8</v>
      </c>
      <c r="I403" s="6" t="s">
        <v>15</v>
      </c>
      <c r="J403" s="6" t="s">
        <v>18</v>
      </c>
      <c r="K403" s="6" t="s">
        <v>53</v>
      </c>
      <c r="L403" t="str">
        <f>VLOOKUP(E403,Lookup_Data!$C$7:$E$25,2,FALSE)</f>
        <v>England</v>
      </c>
      <c r="M403" t="str">
        <f>VLOOKUP(E403,Lookup_Data!$C$7:$E$25,3,FALSE)</f>
        <v>NEUAL</v>
      </c>
    </row>
    <row r="404" spans="2:13" x14ac:dyDescent="0.2">
      <c r="B404" s="6" t="s">
        <v>12</v>
      </c>
      <c r="C404" s="7">
        <v>37599</v>
      </c>
      <c r="D404" s="8" t="s">
        <v>121</v>
      </c>
      <c r="E404" s="8" t="s">
        <v>50</v>
      </c>
      <c r="F404" s="6">
        <v>459</v>
      </c>
      <c r="G404" s="6">
        <v>60</v>
      </c>
      <c r="H404" s="6">
        <v>6</v>
      </c>
      <c r="I404" s="6" t="s">
        <v>15</v>
      </c>
      <c r="J404" s="6" t="s">
        <v>18</v>
      </c>
      <c r="K404" s="6" t="s">
        <v>53</v>
      </c>
      <c r="L404" t="str">
        <f>VLOOKUP(E404,Lookup_Data!$C$7:$E$25,2,FALSE)</f>
        <v>England</v>
      </c>
      <c r="M404" t="str">
        <f>VLOOKUP(E404,Lookup_Data!$C$7:$E$25,3,FALSE)</f>
        <v>None</v>
      </c>
    </row>
    <row r="405" spans="2:13" x14ac:dyDescent="0.2">
      <c r="B405" s="12" t="s">
        <v>187</v>
      </c>
      <c r="C405" s="7">
        <v>37674</v>
      </c>
      <c r="D405" s="8" t="s">
        <v>135</v>
      </c>
      <c r="E405" s="8" t="s">
        <v>36</v>
      </c>
      <c r="F405" s="6">
        <v>459</v>
      </c>
      <c r="G405" s="6">
        <v>60</v>
      </c>
      <c r="H405" s="6">
        <v>6</v>
      </c>
      <c r="I405" s="6" t="s">
        <v>22</v>
      </c>
      <c r="J405" s="6" t="s">
        <v>18</v>
      </c>
      <c r="K405" s="6" t="s">
        <v>17</v>
      </c>
      <c r="L405" t="str">
        <f>VLOOKUP(E405,Lookup_Data!$C$7:$E$25,2,FALSE)</f>
        <v>England</v>
      </c>
      <c r="M405" t="str">
        <f>VLOOKUP(E405,Lookup_Data!$C$7:$E$25,3,FALSE)</f>
        <v>SWWU</v>
      </c>
    </row>
    <row r="406" spans="2:13" x14ac:dyDescent="0.2">
      <c r="B406" s="6" t="s">
        <v>12</v>
      </c>
      <c r="C406" s="7">
        <v>37650</v>
      </c>
      <c r="D406" s="8" t="s">
        <v>122</v>
      </c>
      <c r="E406" s="8" t="s">
        <v>79</v>
      </c>
      <c r="F406" s="6">
        <v>458</v>
      </c>
      <c r="G406" s="6">
        <v>60</v>
      </c>
      <c r="H406" s="6">
        <v>8</v>
      </c>
      <c r="I406" s="6" t="s">
        <v>15</v>
      </c>
      <c r="J406" s="6" t="s">
        <v>18</v>
      </c>
      <c r="K406" s="6" t="s">
        <v>17</v>
      </c>
      <c r="L406" t="str">
        <f>VLOOKUP(E406,Lookup_Data!$C$7:$E$25,2,FALSE)</f>
        <v>Wales</v>
      </c>
      <c r="M406" t="str">
        <f>VLOOKUP(E406,Lookup_Data!$C$7:$E$25,3,FALSE)</f>
        <v>None</v>
      </c>
    </row>
    <row r="407" spans="2:13" x14ac:dyDescent="0.2">
      <c r="B407" s="12" t="s">
        <v>187</v>
      </c>
      <c r="C407" s="7"/>
      <c r="D407" s="8" t="s">
        <v>233</v>
      </c>
      <c r="E407" s="8" t="s">
        <v>63</v>
      </c>
      <c r="F407" s="6">
        <v>458</v>
      </c>
      <c r="G407" s="6">
        <v>60</v>
      </c>
      <c r="H407" s="6">
        <v>7</v>
      </c>
      <c r="I407" s="6" t="s">
        <v>15</v>
      </c>
      <c r="J407" s="6" t="s">
        <v>18</v>
      </c>
      <c r="K407" s="6" t="s">
        <v>53</v>
      </c>
      <c r="L407" t="str">
        <f>VLOOKUP(E407,Lookup_Data!$C$7:$E$25,2,FALSE)</f>
        <v>England</v>
      </c>
      <c r="M407" t="str">
        <f>VLOOKUP(E407,Lookup_Data!$C$7:$E$25,3,FALSE)</f>
        <v>BUTTS</v>
      </c>
    </row>
    <row r="408" spans="2:13" x14ac:dyDescent="0.2">
      <c r="B408" s="6" t="s">
        <v>12</v>
      </c>
      <c r="C408" s="7">
        <v>37599</v>
      </c>
      <c r="D408" s="8" t="s">
        <v>123</v>
      </c>
      <c r="E408" s="8" t="s">
        <v>50</v>
      </c>
      <c r="F408" s="6">
        <v>458</v>
      </c>
      <c r="G408" s="6">
        <v>60</v>
      </c>
      <c r="H408" s="6">
        <v>2</v>
      </c>
      <c r="I408" s="6" t="s">
        <v>15</v>
      </c>
      <c r="J408" s="6" t="s">
        <v>18</v>
      </c>
      <c r="K408" s="6" t="s">
        <v>53</v>
      </c>
      <c r="L408" t="str">
        <f>VLOOKUP(E408,Lookup_Data!$C$7:$E$25,2,FALSE)</f>
        <v>England</v>
      </c>
      <c r="M408" t="str">
        <f>VLOOKUP(E408,Lookup_Data!$C$7:$E$25,3,FALSE)</f>
        <v>None</v>
      </c>
    </row>
    <row r="409" spans="2:13" x14ac:dyDescent="0.2">
      <c r="B409" s="12" t="s">
        <v>187</v>
      </c>
      <c r="C409" s="7"/>
      <c r="D409" s="8" t="s">
        <v>92</v>
      </c>
      <c r="E409" s="8" t="s">
        <v>61</v>
      </c>
      <c r="F409" s="6">
        <v>457</v>
      </c>
      <c r="G409" s="6">
        <v>60</v>
      </c>
      <c r="H409" s="6">
        <v>6</v>
      </c>
      <c r="I409" s="6" t="s">
        <v>15</v>
      </c>
      <c r="J409" s="6" t="s">
        <v>18</v>
      </c>
      <c r="K409" s="6" t="s">
        <v>17</v>
      </c>
      <c r="L409" t="str">
        <f>VLOOKUP(E409,Lookup_Data!$C$7:$E$25,2,FALSE)</f>
        <v>Scotland</v>
      </c>
      <c r="M409" t="str">
        <f>VLOOKUP(E409,Lookup_Data!$C$7:$E$25,3,FALSE)</f>
        <v>SUSF</v>
      </c>
    </row>
    <row r="410" spans="2:13" x14ac:dyDescent="0.2">
      <c r="B410" s="12" t="s">
        <v>187</v>
      </c>
      <c r="C410" s="7"/>
      <c r="D410" s="8" t="s">
        <v>133</v>
      </c>
      <c r="E410" s="8" t="s">
        <v>30</v>
      </c>
      <c r="F410" s="6">
        <v>457</v>
      </c>
      <c r="G410" s="6">
        <v>59</v>
      </c>
      <c r="H410" s="6">
        <v>10</v>
      </c>
      <c r="I410" s="6" t="s">
        <v>15</v>
      </c>
      <c r="J410" s="6" t="s">
        <v>18</v>
      </c>
      <c r="K410" s="6" t="s">
        <v>53</v>
      </c>
      <c r="L410" t="str">
        <f>VLOOKUP(E410,Lookup_Data!$C$7:$E$25,2,FALSE)</f>
        <v>England</v>
      </c>
      <c r="M410" t="str">
        <f>VLOOKUP(E410,Lookup_Data!$C$7:$E$25,3,FALSE)</f>
        <v>SWWU</v>
      </c>
    </row>
    <row r="411" spans="2:13" x14ac:dyDescent="0.2">
      <c r="B411" s="12" t="s">
        <v>309</v>
      </c>
      <c r="C411" s="10">
        <v>37569</v>
      </c>
      <c r="D411" s="11" t="s">
        <v>328</v>
      </c>
      <c r="E411" s="11" t="s">
        <v>26</v>
      </c>
      <c r="F411" s="12">
        <v>456</v>
      </c>
      <c r="G411" s="12">
        <v>60</v>
      </c>
      <c r="H411" s="12">
        <v>5</v>
      </c>
      <c r="I411" s="6" t="s">
        <v>15</v>
      </c>
      <c r="J411" s="6" t="s">
        <v>18</v>
      </c>
      <c r="K411" s="6" t="s">
        <v>17</v>
      </c>
      <c r="L411" t="str">
        <f>VLOOKUP(E411,Lookup_Data!$C$7:$E$25,2,FALSE)</f>
        <v>England</v>
      </c>
      <c r="M411" t="str">
        <f>VLOOKUP(E411,Lookup_Data!$C$7:$E$25,3,FALSE)</f>
        <v>BUTTS</v>
      </c>
    </row>
    <row r="412" spans="2:13" x14ac:dyDescent="0.2">
      <c r="B412" s="6" t="s">
        <v>12</v>
      </c>
      <c r="C412" s="7">
        <v>37647</v>
      </c>
      <c r="D412" s="8" t="s">
        <v>124</v>
      </c>
      <c r="E412" s="11" t="s">
        <v>30</v>
      </c>
      <c r="F412" s="6">
        <v>456</v>
      </c>
      <c r="G412" s="6">
        <v>60</v>
      </c>
      <c r="H412" s="6">
        <v>4</v>
      </c>
      <c r="I412" s="6" t="s">
        <v>15</v>
      </c>
      <c r="J412" s="6" t="s">
        <v>18</v>
      </c>
      <c r="K412" s="6" t="s">
        <v>53</v>
      </c>
      <c r="L412" t="str">
        <f>VLOOKUP(E412,Lookup_Data!$C$7:$E$25,2,FALSE)</f>
        <v>England</v>
      </c>
      <c r="M412" t="str">
        <f>VLOOKUP(E412,Lookup_Data!$C$7:$E$25,3,FALSE)</f>
        <v>SWWU</v>
      </c>
    </row>
    <row r="413" spans="2:13" x14ac:dyDescent="0.2">
      <c r="B413" s="12" t="s">
        <v>187</v>
      </c>
      <c r="C413" s="7">
        <v>37674</v>
      </c>
      <c r="D413" s="8" t="s">
        <v>101</v>
      </c>
      <c r="E413" s="8" t="s">
        <v>21</v>
      </c>
      <c r="F413" s="6">
        <v>456</v>
      </c>
      <c r="G413" s="6">
        <v>60</v>
      </c>
      <c r="H413" s="6">
        <v>4</v>
      </c>
      <c r="I413" s="6" t="s">
        <v>22</v>
      </c>
      <c r="J413" s="6" t="s">
        <v>18</v>
      </c>
      <c r="K413" s="6" t="s">
        <v>53</v>
      </c>
      <c r="L413" t="str">
        <f>VLOOKUP(E413,Lookup_Data!$C$7:$E$25,2,FALSE)</f>
        <v>England</v>
      </c>
      <c r="M413" t="str">
        <f>VLOOKUP(E413,Lookup_Data!$C$7:$E$25,3,FALSE)</f>
        <v>BUTTS</v>
      </c>
    </row>
    <row r="414" spans="2:13" x14ac:dyDescent="0.2">
      <c r="B414" s="12" t="s">
        <v>187</v>
      </c>
      <c r="C414" s="7"/>
      <c r="D414" s="8" t="s">
        <v>96</v>
      </c>
      <c r="E414" s="8" t="s">
        <v>61</v>
      </c>
      <c r="F414" s="6">
        <v>455</v>
      </c>
      <c r="G414" s="6">
        <v>60</v>
      </c>
      <c r="H414" s="6">
        <v>6</v>
      </c>
      <c r="I414" s="6" t="s">
        <v>15</v>
      </c>
      <c r="J414" s="6" t="s">
        <v>18</v>
      </c>
      <c r="K414" s="6" t="s">
        <v>17</v>
      </c>
      <c r="L414" t="str">
        <f>VLOOKUP(E414,Lookup_Data!$C$7:$E$25,2,FALSE)</f>
        <v>Scotland</v>
      </c>
      <c r="M414" t="str">
        <f>VLOOKUP(E414,Lookup_Data!$C$7:$E$25,3,FALSE)</f>
        <v>SUSF</v>
      </c>
    </row>
    <row r="415" spans="2:13" x14ac:dyDescent="0.2">
      <c r="B415" s="12" t="s">
        <v>309</v>
      </c>
      <c r="C415" s="10">
        <v>37572</v>
      </c>
      <c r="D415" s="11" t="s">
        <v>137</v>
      </c>
      <c r="E415" s="11" t="s">
        <v>61</v>
      </c>
      <c r="F415" s="12">
        <v>455</v>
      </c>
      <c r="G415" s="12">
        <v>60</v>
      </c>
      <c r="H415" s="12">
        <v>2</v>
      </c>
      <c r="I415" s="6" t="s">
        <v>15</v>
      </c>
      <c r="J415" s="6" t="s">
        <v>18</v>
      </c>
      <c r="K415" s="6" t="s">
        <v>17</v>
      </c>
      <c r="L415" t="str">
        <f>VLOOKUP(E415,Lookup_Data!$C$7:$E$25,2,FALSE)</f>
        <v>Scotland</v>
      </c>
      <c r="M415" t="str">
        <f>VLOOKUP(E415,Lookup_Data!$C$7:$E$25,3,FALSE)</f>
        <v>SUSF</v>
      </c>
    </row>
    <row r="416" spans="2:13" x14ac:dyDescent="0.2">
      <c r="B416" s="6" t="s">
        <v>12</v>
      </c>
      <c r="C416" s="7"/>
      <c r="D416" s="8" t="s">
        <v>125</v>
      </c>
      <c r="E416" s="8" t="s">
        <v>63</v>
      </c>
      <c r="F416" s="6">
        <v>454</v>
      </c>
      <c r="G416" s="6">
        <v>60</v>
      </c>
      <c r="H416" s="6">
        <v>8</v>
      </c>
      <c r="I416" s="6" t="s">
        <v>15</v>
      </c>
      <c r="J416" s="6" t="s">
        <v>18</v>
      </c>
      <c r="K416" s="6" t="s">
        <v>17</v>
      </c>
      <c r="L416" t="str">
        <f>VLOOKUP(E416,Lookup_Data!$C$7:$E$25,2,FALSE)</f>
        <v>England</v>
      </c>
      <c r="M416" t="str">
        <f>VLOOKUP(E416,Lookup_Data!$C$7:$E$25,3,FALSE)</f>
        <v>BUTTS</v>
      </c>
    </row>
    <row r="417" spans="2:13" x14ac:dyDescent="0.2">
      <c r="B417" s="12" t="s">
        <v>187</v>
      </c>
      <c r="C417" s="7">
        <v>37674</v>
      </c>
      <c r="D417" s="8" t="s">
        <v>234</v>
      </c>
      <c r="E417" s="8" t="s">
        <v>36</v>
      </c>
      <c r="F417" s="6">
        <v>454</v>
      </c>
      <c r="G417" s="6">
        <v>60</v>
      </c>
      <c r="H417" s="6">
        <v>6</v>
      </c>
      <c r="I417" s="6" t="s">
        <v>15</v>
      </c>
      <c r="J417" s="6" t="s">
        <v>18</v>
      </c>
      <c r="K417" s="6" t="s">
        <v>17</v>
      </c>
      <c r="L417" t="str">
        <f>VLOOKUP(E417,Lookup_Data!$C$7:$E$25,2,FALSE)</f>
        <v>England</v>
      </c>
      <c r="M417" t="str">
        <f>VLOOKUP(E417,Lookup_Data!$C$7:$E$25,3,FALSE)</f>
        <v>SWWU</v>
      </c>
    </row>
    <row r="418" spans="2:13" x14ac:dyDescent="0.2">
      <c r="B418" s="12" t="s">
        <v>309</v>
      </c>
      <c r="C418" s="10">
        <v>37569</v>
      </c>
      <c r="D418" s="11" t="s">
        <v>329</v>
      </c>
      <c r="E418" s="11" t="s">
        <v>21</v>
      </c>
      <c r="F418" s="12">
        <v>454</v>
      </c>
      <c r="G418" s="12">
        <v>60</v>
      </c>
      <c r="H418" s="12">
        <v>6</v>
      </c>
      <c r="I418" s="6" t="s">
        <v>15</v>
      </c>
      <c r="J418" s="6" t="s">
        <v>18</v>
      </c>
      <c r="K418" s="6" t="s">
        <v>53</v>
      </c>
      <c r="L418" t="str">
        <f>VLOOKUP(E418,Lookup_Data!$C$7:$E$25,2,FALSE)</f>
        <v>England</v>
      </c>
      <c r="M418" t="str">
        <f>VLOOKUP(E418,Lookup_Data!$C$7:$E$25,3,FALSE)</f>
        <v>BUTTS</v>
      </c>
    </row>
    <row r="419" spans="2:13" x14ac:dyDescent="0.2">
      <c r="B419" s="12" t="s">
        <v>309</v>
      </c>
      <c r="C419" s="10">
        <v>37588</v>
      </c>
      <c r="D419" s="11" t="s">
        <v>262</v>
      </c>
      <c r="E419" s="11" t="s">
        <v>26</v>
      </c>
      <c r="F419" s="12">
        <v>454</v>
      </c>
      <c r="G419" s="12">
        <v>60</v>
      </c>
      <c r="H419" s="12">
        <v>6</v>
      </c>
      <c r="I419" s="6" t="s">
        <v>15</v>
      </c>
      <c r="J419" s="6" t="s">
        <v>18</v>
      </c>
      <c r="K419" s="6" t="s">
        <v>17</v>
      </c>
      <c r="L419" t="str">
        <f>VLOOKUP(E419,Lookup_Data!$C$7:$E$25,2,FALSE)</f>
        <v>England</v>
      </c>
      <c r="M419" t="str">
        <f>VLOOKUP(E419,Lookup_Data!$C$7:$E$25,3,FALSE)</f>
        <v>BUTTS</v>
      </c>
    </row>
    <row r="420" spans="2:13" x14ac:dyDescent="0.2">
      <c r="B420" s="12" t="s">
        <v>309</v>
      </c>
      <c r="C420" s="10" t="s">
        <v>312</v>
      </c>
      <c r="D420" s="11" t="s">
        <v>330</v>
      </c>
      <c r="E420" s="11" t="s">
        <v>24</v>
      </c>
      <c r="F420" s="12">
        <v>454</v>
      </c>
      <c r="G420" s="12">
        <v>60</v>
      </c>
      <c r="H420" s="12">
        <v>5</v>
      </c>
      <c r="I420" s="6" t="s">
        <v>15</v>
      </c>
      <c r="J420" s="6" t="s">
        <v>18</v>
      </c>
      <c r="K420" s="6" t="s">
        <v>17</v>
      </c>
      <c r="L420" t="str">
        <f>VLOOKUP(E420,Lookup_Data!$C$7:$E$25,2,FALSE)</f>
        <v>England</v>
      </c>
      <c r="M420" t="str">
        <f>VLOOKUP(E420,Lookup_Data!$C$7:$E$25,3,FALSE)</f>
        <v>BUTTS</v>
      </c>
    </row>
    <row r="421" spans="2:13" x14ac:dyDescent="0.2">
      <c r="B421" s="12" t="s">
        <v>309</v>
      </c>
      <c r="C421" s="10" t="s">
        <v>314</v>
      </c>
      <c r="D421" s="11" t="s">
        <v>331</v>
      </c>
      <c r="E421" s="11" t="s">
        <v>445</v>
      </c>
      <c r="F421" s="12">
        <v>454</v>
      </c>
      <c r="I421" s="6" t="s">
        <v>15</v>
      </c>
      <c r="J421" s="6" t="s">
        <v>18</v>
      </c>
      <c r="K421" s="6" t="s">
        <v>17</v>
      </c>
      <c r="L421" t="str">
        <f>VLOOKUP(E421,Lookup_Data!$C$7:$E$25,2,FALSE)</f>
        <v>England</v>
      </c>
      <c r="M421" t="str">
        <f>VLOOKUP(E421,Lookup_Data!$C$7:$E$25,3,FALSE)</f>
        <v>SEAL</v>
      </c>
    </row>
    <row r="422" spans="2:13" x14ac:dyDescent="0.2">
      <c r="B422" s="12" t="s">
        <v>187</v>
      </c>
      <c r="C422" s="7">
        <v>37671</v>
      </c>
      <c r="D422" s="8" t="s">
        <v>235</v>
      </c>
      <c r="E422" s="8" t="s">
        <v>211</v>
      </c>
      <c r="F422" s="6">
        <v>453</v>
      </c>
      <c r="G422" s="6">
        <v>60</v>
      </c>
      <c r="H422" s="6">
        <v>9</v>
      </c>
      <c r="I422" s="6" t="s">
        <v>15</v>
      </c>
      <c r="J422" s="6" t="s">
        <v>18</v>
      </c>
      <c r="K422" s="6" t="s">
        <v>53</v>
      </c>
      <c r="L422" t="str">
        <f>VLOOKUP(E422,Lookup_Data!$C$7:$E$25,2,FALSE)</f>
        <v>England</v>
      </c>
      <c r="M422" t="str">
        <f>VLOOKUP(E422,Lookup_Data!$C$7:$E$25,3,FALSE)</f>
        <v>BUTTS</v>
      </c>
    </row>
    <row r="423" spans="2:13" x14ac:dyDescent="0.2">
      <c r="B423" s="12" t="s">
        <v>187</v>
      </c>
      <c r="C423" s="7"/>
      <c r="D423" s="13" t="s">
        <v>236</v>
      </c>
      <c r="E423" s="8" t="s">
        <v>30</v>
      </c>
      <c r="F423" s="6">
        <v>453</v>
      </c>
      <c r="G423" s="6">
        <v>60</v>
      </c>
      <c r="H423" s="6">
        <v>9</v>
      </c>
      <c r="I423" s="6" t="s">
        <v>22</v>
      </c>
      <c r="J423" s="6" t="s">
        <v>18</v>
      </c>
      <c r="K423" s="6" t="s">
        <v>53</v>
      </c>
      <c r="L423" t="str">
        <f>VLOOKUP(E423,Lookup_Data!$C$7:$E$25,2,FALSE)</f>
        <v>England</v>
      </c>
      <c r="M423" t="str">
        <f>VLOOKUP(E423,Lookup_Data!$C$7:$E$25,3,FALSE)</f>
        <v>SWWU</v>
      </c>
    </row>
    <row r="424" spans="2:13" x14ac:dyDescent="0.2">
      <c r="B424" s="6" t="s">
        <v>12</v>
      </c>
      <c r="C424" s="7">
        <v>37622</v>
      </c>
      <c r="D424" s="8" t="s">
        <v>126</v>
      </c>
      <c r="E424" s="8" t="s">
        <v>46</v>
      </c>
      <c r="F424" s="6">
        <v>453</v>
      </c>
      <c r="G424" s="6">
        <v>60</v>
      </c>
      <c r="H424" s="6">
        <v>7</v>
      </c>
      <c r="I424" s="6" t="s">
        <v>22</v>
      </c>
      <c r="J424" s="6" t="s">
        <v>18</v>
      </c>
      <c r="K424" s="6" t="s">
        <v>17</v>
      </c>
      <c r="L424" t="str">
        <f>VLOOKUP(E424,Lookup_Data!$C$7:$E$25,2,FALSE)</f>
        <v>England</v>
      </c>
      <c r="M424" t="str">
        <f>VLOOKUP(E424,Lookup_Data!$C$7:$E$25,3,FALSE)</f>
        <v>NEUAL</v>
      </c>
    </row>
    <row r="425" spans="2:13" x14ac:dyDescent="0.2">
      <c r="B425" s="12" t="s">
        <v>187</v>
      </c>
      <c r="C425" s="7">
        <v>37667</v>
      </c>
      <c r="D425" s="8" t="s">
        <v>140</v>
      </c>
      <c r="E425" s="8" t="s">
        <v>21</v>
      </c>
      <c r="F425" s="6">
        <v>453</v>
      </c>
      <c r="G425" s="6">
        <v>60</v>
      </c>
      <c r="H425" s="6">
        <v>5</v>
      </c>
      <c r="I425" s="6" t="s">
        <v>15</v>
      </c>
      <c r="J425" s="6" t="s">
        <v>18</v>
      </c>
      <c r="K425" s="6" t="s">
        <v>53</v>
      </c>
      <c r="L425" t="str">
        <f>VLOOKUP(E425,Lookup_Data!$C$7:$E$25,2,FALSE)</f>
        <v>England</v>
      </c>
      <c r="M425" t="str">
        <f>VLOOKUP(E425,Lookup_Data!$C$7:$E$25,3,FALSE)</f>
        <v>BUTTS</v>
      </c>
    </row>
    <row r="426" spans="2:13" x14ac:dyDescent="0.2">
      <c r="B426" s="12" t="s">
        <v>187</v>
      </c>
      <c r="C426" s="7">
        <v>37660</v>
      </c>
      <c r="D426" s="8" t="s">
        <v>237</v>
      </c>
      <c r="E426" s="8" t="s">
        <v>44</v>
      </c>
      <c r="F426" s="6">
        <v>453</v>
      </c>
      <c r="G426" s="6">
        <v>60</v>
      </c>
      <c r="H426" s="6">
        <v>5</v>
      </c>
      <c r="I426" s="6" t="s">
        <v>15</v>
      </c>
      <c r="J426" s="6" t="s">
        <v>18</v>
      </c>
      <c r="K426" s="6" t="s">
        <v>53</v>
      </c>
      <c r="L426" t="str">
        <f>VLOOKUP(E426,Lookup_Data!$C$7:$E$25,2,FALSE)</f>
        <v>England</v>
      </c>
      <c r="M426" t="str">
        <f>VLOOKUP(E426,Lookup_Data!$C$7:$E$25,3,FALSE)</f>
        <v>NEUAL</v>
      </c>
    </row>
    <row r="427" spans="2:13" x14ac:dyDescent="0.2">
      <c r="B427" s="6" t="s">
        <v>398</v>
      </c>
      <c r="C427" s="7">
        <v>37555</v>
      </c>
      <c r="D427" s="8" t="s">
        <v>74</v>
      </c>
      <c r="E427" s="8" t="s">
        <v>44</v>
      </c>
      <c r="F427" s="6">
        <v>452</v>
      </c>
      <c r="G427" s="6">
        <v>60</v>
      </c>
      <c r="H427" s="6">
        <v>8</v>
      </c>
      <c r="I427" s="6" t="s">
        <v>15</v>
      </c>
      <c r="J427" s="6" t="s">
        <v>18</v>
      </c>
      <c r="K427" s="6" t="s">
        <v>17</v>
      </c>
      <c r="L427" t="str">
        <f>VLOOKUP(E427,Lookup_Data!$C$7:$E$25,2,FALSE)</f>
        <v>England</v>
      </c>
      <c r="M427" t="str">
        <f>VLOOKUP(E427,Lookup_Data!$C$7:$E$25,3,FALSE)</f>
        <v>NEUAL</v>
      </c>
    </row>
    <row r="428" spans="2:13" x14ac:dyDescent="0.2">
      <c r="B428" s="6" t="s">
        <v>398</v>
      </c>
      <c r="C428" s="7">
        <v>37563</v>
      </c>
      <c r="D428" s="8" t="s">
        <v>338</v>
      </c>
      <c r="E428" s="8" t="s">
        <v>211</v>
      </c>
      <c r="F428" s="6">
        <v>452</v>
      </c>
      <c r="G428" s="6">
        <v>60</v>
      </c>
      <c r="H428" s="6">
        <v>6</v>
      </c>
      <c r="I428" s="6" t="s">
        <v>15</v>
      </c>
      <c r="J428" s="6" t="s">
        <v>18</v>
      </c>
      <c r="K428" s="6" t="s">
        <v>17</v>
      </c>
      <c r="L428" t="str">
        <f>VLOOKUP(E428,Lookup_Data!$C$7:$E$25,2,FALSE)</f>
        <v>England</v>
      </c>
      <c r="M428" t="str">
        <f>VLOOKUP(E428,Lookup_Data!$C$7:$E$25,3,FALSE)</f>
        <v>BUTTS</v>
      </c>
    </row>
    <row r="429" spans="2:13" x14ac:dyDescent="0.2">
      <c r="B429" s="12" t="s">
        <v>187</v>
      </c>
      <c r="C429" s="7">
        <v>37680</v>
      </c>
      <c r="D429" s="8" t="s">
        <v>238</v>
      </c>
      <c r="E429" s="8" t="s">
        <v>79</v>
      </c>
      <c r="F429" s="6">
        <v>452</v>
      </c>
      <c r="G429" s="6">
        <v>60</v>
      </c>
      <c r="H429" s="6">
        <v>5</v>
      </c>
      <c r="I429" s="6" t="s">
        <v>22</v>
      </c>
      <c r="J429" s="6" t="s">
        <v>80</v>
      </c>
      <c r="K429" s="6" t="s">
        <v>17</v>
      </c>
      <c r="L429" t="str">
        <f>VLOOKUP(E429,Lookup_Data!$C$7:$E$25,2,FALSE)</f>
        <v>Wales</v>
      </c>
      <c r="M429" t="str">
        <f>VLOOKUP(E429,Lookup_Data!$C$7:$E$25,3,FALSE)</f>
        <v>None</v>
      </c>
    </row>
    <row r="430" spans="2:13" x14ac:dyDescent="0.2">
      <c r="B430" s="12" t="s">
        <v>187</v>
      </c>
      <c r="C430" s="7">
        <v>37674</v>
      </c>
      <c r="D430" s="8" t="s">
        <v>239</v>
      </c>
      <c r="E430" s="8" t="s">
        <v>36</v>
      </c>
      <c r="F430" s="6">
        <v>452</v>
      </c>
      <c r="G430" s="6">
        <v>60</v>
      </c>
      <c r="H430" s="6">
        <v>2</v>
      </c>
      <c r="I430" s="6" t="s">
        <v>15</v>
      </c>
      <c r="J430" s="6" t="s">
        <v>18</v>
      </c>
      <c r="K430" s="6" t="s">
        <v>53</v>
      </c>
      <c r="L430" t="str">
        <f>VLOOKUP(E430,Lookup_Data!$C$7:$E$25,2,FALSE)</f>
        <v>England</v>
      </c>
      <c r="M430" t="str">
        <f>VLOOKUP(E430,Lookup_Data!$C$7:$E$25,3,FALSE)</f>
        <v>SWWU</v>
      </c>
    </row>
    <row r="431" spans="2:13" x14ac:dyDescent="0.2">
      <c r="B431" s="12" t="s">
        <v>187</v>
      </c>
      <c r="C431" s="7"/>
      <c r="D431" s="8" t="s">
        <v>240</v>
      </c>
      <c r="E431" s="8" t="s">
        <v>191</v>
      </c>
      <c r="F431" s="9">
        <v>451</v>
      </c>
      <c r="G431" s="9">
        <v>60</v>
      </c>
      <c r="H431" s="9">
        <v>8</v>
      </c>
      <c r="I431" s="6" t="s">
        <v>22</v>
      </c>
      <c r="J431" s="6" t="s">
        <v>18</v>
      </c>
      <c r="K431" s="6" t="s">
        <v>53</v>
      </c>
      <c r="L431" t="str">
        <f>VLOOKUP(E431,Lookup_Data!$C$7:$E$25,2,FALSE)</f>
        <v>England</v>
      </c>
      <c r="M431" t="str">
        <f>VLOOKUP(E431,Lookup_Data!$C$7:$E$25,3,FALSE)</f>
        <v>SWWU</v>
      </c>
    </row>
    <row r="432" spans="2:13" x14ac:dyDescent="0.2">
      <c r="B432" s="12" t="s">
        <v>187</v>
      </c>
      <c r="C432" s="7">
        <v>37674</v>
      </c>
      <c r="D432" s="8" t="s">
        <v>241</v>
      </c>
      <c r="E432" s="8" t="s">
        <v>46</v>
      </c>
      <c r="F432" s="6">
        <v>451</v>
      </c>
      <c r="G432" s="6">
        <v>60</v>
      </c>
      <c r="H432" s="6">
        <v>7</v>
      </c>
      <c r="I432" s="6" t="s">
        <v>15</v>
      </c>
      <c r="J432" s="6" t="s">
        <v>18</v>
      </c>
      <c r="K432" s="6" t="s">
        <v>53</v>
      </c>
      <c r="L432" t="str">
        <f>VLOOKUP(E432,Lookup_Data!$C$7:$E$25,2,FALSE)</f>
        <v>England</v>
      </c>
      <c r="M432" t="str">
        <f>VLOOKUP(E432,Lookup_Data!$C$7:$E$25,3,FALSE)</f>
        <v>NEUAL</v>
      </c>
    </row>
    <row r="433" spans="2:13" x14ac:dyDescent="0.2">
      <c r="B433" s="6" t="s">
        <v>12</v>
      </c>
      <c r="C433" s="7">
        <v>37611</v>
      </c>
      <c r="D433" s="8" t="s">
        <v>127</v>
      </c>
      <c r="E433" s="8" t="s">
        <v>36</v>
      </c>
      <c r="F433" s="6">
        <v>451</v>
      </c>
      <c r="G433" s="6">
        <v>60</v>
      </c>
      <c r="H433" s="6">
        <v>4</v>
      </c>
      <c r="I433" s="6" t="s">
        <v>15</v>
      </c>
      <c r="J433" s="6" t="s">
        <v>18</v>
      </c>
      <c r="K433" s="6" t="s">
        <v>53</v>
      </c>
      <c r="L433" t="str">
        <f>VLOOKUP(E433,Lookup_Data!$C$7:$E$25,2,FALSE)</f>
        <v>England</v>
      </c>
      <c r="M433" t="str">
        <f>VLOOKUP(E433,Lookup_Data!$C$7:$E$25,3,FALSE)</f>
        <v>SWWU</v>
      </c>
    </row>
    <row r="434" spans="2:13" x14ac:dyDescent="0.2">
      <c r="B434" s="12" t="s">
        <v>187</v>
      </c>
      <c r="C434" s="7"/>
      <c r="D434" s="8" t="s">
        <v>242</v>
      </c>
      <c r="E434" s="8" t="s">
        <v>30</v>
      </c>
      <c r="F434" s="6">
        <v>451</v>
      </c>
      <c r="G434" s="6">
        <v>60</v>
      </c>
      <c r="H434" s="6">
        <v>3</v>
      </c>
      <c r="I434" s="6" t="s">
        <v>22</v>
      </c>
      <c r="J434" s="6" t="s">
        <v>18</v>
      </c>
      <c r="K434" s="6" t="s">
        <v>53</v>
      </c>
      <c r="L434" t="str">
        <f>VLOOKUP(E434,Lookup_Data!$C$7:$E$25,2,FALSE)</f>
        <v>England</v>
      </c>
      <c r="M434" t="str">
        <f>VLOOKUP(E434,Lookup_Data!$C$7:$E$25,3,FALSE)</f>
        <v>SWWU</v>
      </c>
    </row>
    <row r="435" spans="2:13" x14ac:dyDescent="0.2">
      <c r="B435" s="12" t="s">
        <v>187</v>
      </c>
      <c r="D435" s="8" t="s">
        <v>124</v>
      </c>
      <c r="E435" s="8" t="s">
        <v>30</v>
      </c>
      <c r="F435" s="6">
        <v>451</v>
      </c>
      <c r="G435" s="6">
        <v>59</v>
      </c>
      <c r="H435" s="6">
        <v>2</v>
      </c>
      <c r="I435" s="6" t="s">
        <v>15</v>
      </c>
      <c r="J435" s="6" t="s">
        <v>18</v>
      </c>
      <c r="K435" s="6" t="s">
        <v>53</v>
      </c>
      <c r="L435" t="str">
        <f>VLOOKUP(E435,Lookup_Data!$C$7:$E$25,2,FALSE)</f>
        <v>England</v>
      </c>
      <c r="M435" t="str">
        <f>VLOOKUP(E435,Lookup_Data!$C$7:$E$25,3,FALSE)</f>
        <v>SWWU</v>
      </c>
    </row>
    <row r="436" spans="2:13" x14ac:dyDescent="0.2">
      <c r="B436" s="6" t="s">
        <v>12</v>
      </c>
      <c r="C436" s="7"/>
      <c r="D436" s="11" t="s">
        <v>128</v>
      </c>
      <c r="E436" s="11" t="s">
        <v>83</v>
      </c>
      <c r="F436" s="12">
        <v>450</v>
      </c>
      <c r="G436" s="12">
        <v>60</v>
      </c>
      <c r="H436" s="12">
        <v>5</v>
      </c>
      <c r="I436" s="12" t="s">
        <v>15</v>
      </c>
      <c r="J436" s="6" t="s">
        <v>18</v>
      </c>
      <c r="K436" s="12" t="s">
        <v>17</v>
      </c>
      <c r="L436" t="str">
        <f>VLOOKUP(E436,Lookup_Data!$C$7:$E$25,2,FALSE)</f>
        <v>England</v>
      </c>
      <c r="M436" t="str">
        <f>VLOOKUP(E436,Lookup_Data!$C$7:$E$25,3,FALSE)</f>
        <v>NEUAL</v>
      </c>
    </row>
    <row r="437" spans="2:13" x14ac:dyDescent="0.2">
      <c r="B437" s="12" t="s">
        <v>309</v>
      </c>
      <c r="C437" s="10">
        <v>37585</v>
      </c>
      <c r="D437" s="11" t="s">
        <v>101</v>
      </c>
      <c r="E437" s="11" t="s">
        <v>21</v>
      </c>
      <c r="F437" s="12">
        <v>450</v>
      </c>
      <c r="G437" s="12">
        <v>60</v>
      </c>
      <c r="H437" s="12">
        <v>5</v>
      </c>
      <c r="I437" s="6" t="s">
        <v>22</v>
      </c>
      <c r="J437" s="6" t="s">
        <v>18</v>
      </c>
      <c r="K437" s="6" t="s">
        <v>53</v>
      </c>
      <c r="L437" t="str">
        <f>VLOOKUP(E437,Lookup_Data!$C$7:$E$25,2,FALSE)</f>
        <v>England</v>
      </c>
      <c r="M437" t="str">
        <f>VLOOKUP(E437,Lookup_Data!$C$7:$E$25,3,FALSE)</f>
        <v>BUTTS</v>
      </c>
    </row>
    <row r="438" spans="2:13" x14ac:dyDescent="0.2">
      <c r="B438" s="12" t="s">
        <v>187</v>
      </c>
      <c r="C438" s="7"/>
      <c r="D438" s="8" t="s">
        <v>243</v>
      </c>
      <c r="E438" s="8" t="s">
        <v>191</v>
      </c>
      <c r="F438" s="6">
        <v>450</v>
      </c>
      <c r="G438" s="6">
        <v>60</v>
      </c>
      <c r="H438" s="6">
        <v>4</v>
      </c>
      <c r="I438" s="6" t="s">
        <v>15</v>
      </c>
      <c r="J438" s="6" t="s">
        <v>244</v>
      </c>
      <c r="K438" s="6" t="s">
        <v>17</v>
      </c>
      <c r="L438" t="str">
        <f>VLOOKUP(E438,Lookup_Data!$C$7:$E$25,2,FALSE)</f>
        <v>England</v>
      </c>
      <c r="M438" t="str">
        <f>VLOOKUP(E438,Lookup_Data!$C$7:$E$25,3,FALSE)</f>
        <v>SWWU</v>
      </c>
    </row>
    <row r="439" spans="2:13" x14ac:dyDescent="0.2">
      <c r="B439" s="12" t="s">
        <v>187</v>
      </c>
      <c r="C439" s="7">
        <v>37674</v>
      </c>
      <c r="D439" s="8" t="s">
        <v>245</v>
      </c>
      <c r="E439" s="8" t="s">
        <v>36</v>
      </c>
      <c r="F439" s="6">
        <v>450</v>
      </c>
      <c r="G439" s="6">
        <v>60</v>
      </c>
      <c r="H439" s="6">
        <v>3</v>
      </c>
      <c r="I439" s="6" t="s">
        <v>15</v>
      </c>
      <c r="J439" s="6" t="s">
        <v>18</v>
      </c>
      <c r="K439" s="6" t="s">
        <v>17</v>
      </c>
      <c r="L439" t="str">
        <f>VLOOKUP(E439,Lookup_Data!$C$7:$E$25,2,FALSE)</f>
        <v>England</v>
      </c>
      <c r="M439" t="str">
        <f>VLOOKUP(E439,Lookup_Data!$C$7:$E$25,3,FALSE)</f>
        <v>SWWU</v>
      </c>
    </row>
    <row r="440" spans="2:13" x14ac:dyDescent="0.2">
      <c r="B440" s="6" t="s">
        <v>398</v>
      </c>
      <c r="C440" s="7">
        <v>37563</v>
      </c>
      <c r="D440" s="8" t="s">
        <v>93</v>
      </c>
      <c r="E440" s="8" t="s">
        <v>21</v>
      </c>
      <c r="F440" s="6">
        <v>450</v>
      </c>
      <c r="G440" s="6">
        <v>52</v>
      </c>
      <c r="H440" s="6">
        <v>1</v>
      </c>
      <c r="I440" s="6" t="s">
        <v>15</v>
      </c>
      <c r="J440" s="6" t="s">
        <v>18</v>
      </c>
      <c r="K440" s="6" t="s">
        <v>17</v>
      </c>
      <c r="L440" t="str">
        <f>VLOOKUP(E440,Lookup_Data!$C$7:$E$25,2,FALSE)</f>
        <v>England</v>
      </c>
      <c r="M440" t="str">
        <f>VLOOKUP(E440,Lookup_Data!$C$7:$E$25,3,FALSE)</f>
        <v>BUTTS</v>
      </c>
    </row>
    <row r="441" spans="2:13" x14ac:dyDescent="0.2">
      <c r="B441" s="12" t="s">
        <v>309</v>
      </c>
      <c r="C441" s="10">
        <v>37576</v>
      </c>
      <c r="D441" s="11" t="s">
        <v>234</v>
      </c>
      <c r="E441" s="11" t="s">
        <v>36</v>
      </c>
      <c r="F441" s="12">
        <v>450</v>
      </c>
      <c r="I441" s="6" t="s">
        <v>15</v>
      </c>
      <c r="J441" s="6" t="s">
        <v>18</v>
      </c>
      <c r="K441" s="6" t="s">
        <v>17</v>
      </c>
      <c r="L441" t="str">
        <f>VLOOKUP(E441,Lookup_Data!$C$7:$E$25,2,FALSE)</f>
        <v>England</v>
      </c>
      <c r="M441" t="str">
        <f>VLOOKUP(E441,Lookup_Data!$C$7:$E$25,3,FALSE)</f>
        <v>SWWU</v>
      </c>
    </row>
    <row r="442" spans="2:13" x14ac:dyDescent="0.2">
      <c r="B442" s="12" t="s">
        <v>187</v>
      </c>
      <c r="C442" s="7"/>
      <c r="D442" s="8" t="s">
        <v>246</v>
      </c>
      <c r="E442" s="8" t="s">
        <v>63</v>
      </c>
      <c r="F442" s="15">
        <v>449</v>
      </c>
      <c r="G442" s="15">
        <v>60</v>
      </c>
      <c r="H442" s="15">
        <v>7</v>
      </c>
      <c r="I442" s="6" t="s">
        <v>15</v>
      </c>
      <c r="J442" s="6" t="s">
        <v>18</v>
      </c>
      <c r="K442" s="6" t="s">
        <v>53</v>
      </c>
      <c r="L442" t="str">
        <f>VLOOKUP(E442,Lookup_Data!$C$7:$E$25,2,FALSE)</f>
        <v>England</v>
      </c>
      <c r="M442" t="str">
        <f>VLOOKUP(E442,Lookup_Data!$C$7:$E$25,3,FALSE)</f>
        <v>BUTTS</v>
      </c>
    </row>
    <row r="443" spans="2:13" x14ac:dyDescent="0.2">
      <c r="B443" s="6" t="s">
        <v>398</v>
      </c>
      <c r="C443" s="7">
        <v>37534</v>
      </c>
      <c r="D443" s="8" t="s">
        <v>108</v>
      </c>
      <c r="E443" s="8" t="s">
        <v>46</v>
      </c>
      <c r="F443" s="6">
        <v>449</v>
      </c>
      <c r="G443" s="6">
        <v>60</v>
      </c>
      <c r="H443" s="6">
        <v>6</v>
      </c>
      <c r="I443" s="6" t="s">
        <v>22</v>
      </c>
      <c r="J443" s="6" t="s">
        <v>18</v>
      </c>
      <c r="K443" s="6" t="s">
        <v>17</v>
      </c>
      <c r="L443" t="str">
        <f>VLOOKUP(E443,Lookup_Data!$C$7:$E$25,2,FALSE)</f>
        <v>England</v>
      </c>
      <c r="M443" t="str">
        <f>VLOOKUP(E443,Lookup_Data!$C$7:$E$25,3,FALSE)</f>
        <v>NEUAL</v>
      </c>
    </row>
    <row r="444" spans="2:13" x14ac:dyDescent="0.2">
      <c r="B444" s="12" t="s">
        <v>309</v>
      </c>
      <c r="C444" s="10" t="s">
        <v>310</v>
      </c>
      <c r="D444" s="11" t="s">
        <v>95</v>
      </c>
      <c r="E444" s="11" t="s">
        <v>24</v>
      </c>
      <c r="F444" s="12">
        <v>449</v>
      </c>
      <c r="G444" s="12">
        <v>60</v>
      </c>
      <c r="H444" s="12">
        <v>5</v>
      </c>
      <c r="I444" s="6" t="s">
        <v>15</v>
      </c>
      <c r="J444" s="6" t="s">
        <v>18</v>
      </c>
      <c r="K444" s="6" t="s">
        <v>53</v>
      </c>
      <c r="L444" t="str">
        <f>VLOOKUP(E444,Lookup_Data!$C$7:$E$25,2,FALSE)</f>
        <v>England</v>
      </c>
      <c r="M444" t="str">
        <f>VLOOKUP(E444,Lookup_Data!$C$7:$E$25,3,FALSE)</f>
        <v>BUTTS</v>
      </c>
    </row>
    <row r="445" spans="2:13" x14ac:dyDescent="0.2">
      <c r="B445" s="12" t="s">
        <v>309</v>
      </c>
      <c r="C445" s="10" t="s">
        <v>326</v>
      </c>
      <c r="D445" s="11" t="s">
        <v>332</v>
      </c>
      <c r="E445" s="11" t="s">
        <v>191</v>
      </c>
      <c r="F445" s="12">
        <v>449</v>
      </c>
      <c r="G445" s="12">
        <v>59</v>
      </c>
      <c r="H445" s="12">
        <v>9</v>
      </c>
      <c r="I445" s="6" t="s">
        <v>22</v>
      </c>
      <c r="J445" s="6" t="s">
        <v>80</v>
      </c>
      <c r="K445" s="6" t="s">
        <v>17</v>
      </c>
      <c r="L445" t="str">
        <f>VLOOKUP(E445,Lookup_Data!$C$7:$E$25,2,FALSE)</f>
        <v>England</v>
      </c>
      <c r="M445" t="str">
        <f>VLOOKUP(E445,Lookup_Data!$C$7:$E$25,3,FALSE)</f>
        <v>SWWU</v>
      </c>
    </row>
    <row r="446" spans="2:13" x14ac:dyDescent="0.2">
      <c r="B446" s="12" t="s">
        <v>187</v>
      </c>
      <c r="C446" s="7"/>
      <c r="D446" s="8" t="s">
        <v>116</v>
      </c>
      <c r="E446" s="8" t="s">
        <v>61</v>
      </c>
      <c r="F446" s="6">
        <v>449</v>
      </c>
      <c r="G446" s="6">
        <v>59</v>
      </c>
      <c r="H446" s="6">
        <v>7</v>
      </c>
      <c r="I446" s="6" t="s">
        <v>15</v>
      </c>
      <c r="J446" s="6" t="s">
        <v>18</v>
      </c>
      <c r="K446" s="6" t="s">
        <v>17</v>
      </c>
      <c r="L446" t="str">
        <f>VLOOKUP(E446,Lookup_Data!$C$7:$E$25,2,FALSE)</f>
        <v>Scotland</v>
      </c>
      <c r="M446" t="str">
        <f>VLOOKUP(E446,Lookup_Data!$C$7:$E$25,3,FALSE)</f>
        <v>SUSF</v>
      </c>
    </row>
    <row r="447" spans="2:13" x14ac:dyDescent="0.2">
      <c r="B447" s="6" t="s">
        <v>12</v>
      </c>
      <c r="C447" s="7">
        <v>37591</v>
      </c>
      <c r="D447" s="8" t="s">
        <v>129</v>
      </c>
      <c r="E447" s="8" t="s">
        <v>46</v>
      </c>
      <c r="F447" s="6">
        <v>448</v>
      </c>
      <c r="G447" s="6">
        <v>60</v>
      </c>
      <c r="H447" s="6">
        <v>11</v>
      </c>
      <c r="I447" s="6" t="s">
        <v>15</v>
      </c>
      <c r="J447" s="6" t="s">
        <v>18</v>
      </c>
      <c r="K447" s="6" t="s">
        <v>53</v>
      </c>
      <c r="L447" t="str">
        <f>VLOOKUP(E447,Lookup_Data!$C$7:$E$25,2,FALSE)</f>
        <v>England</v>
      </c>
      <c r="M447" t="str">
        <f>VLOOKUP(E447,Lookup_Data!$C$7:$E$25,3,FALSE)</f>
        <v>NEUAL</v>
      </c>
    </row>
    <row r="448" spans="2:13" x14ac:dyDescent="0.2">
      <c r="B448" s="6" t="s">
        <v>12</v>
      </c>
      <c r="C448" s="7">
        <v>37646</v>
      </c>
      <c r="D448" s="8" t="s">
        <v>130</v>
      </c>
      <c r="E448" s="8" t="s">
        <v>21</v>
      </c>
      <c r="F448" s="6">
        <v>448</v>
      </c>
      <c r="G448" s="6">
        <v>60</v>
      </c>
      <c r="H448" s="6">
        <v>4</v>
      </c>
      <c r="I448" s="6" t="s">
        <v>22</v>
      </c>
      <c r="J448" s="6" t="s">
        <v>18</v>
      </c>
      <c r="K448" s="6" t="s">
        <v>17</v>
      </c>
      <c r="L448" t="str">
        <f>VLOOKUP(E448,Lookup_Data!$C$7:$E$25,2,FALSE)</f>
        <v>England</v>
      </c>
      <c r="M448" t="str">
        <f>VLOOKUP(E448,Lookup_Data!$C$7:$E$25,3,FALSE)</f>
        <v>BUTTS</v>
      </c>
    </row>
    <row r="449" spans="2:13" x14ac:dyDescent="0.2">
      <c r="B449" s="12" t="s">
        <v>187</v>
      </c>
      <c r="C449" s="7">
        <v>37675</v>
      </c>
      <c r="D449" s="8" t="s">
        <v>165</v>
      </c>
      <c r="E449" s="8" t="s">
        <v>24</v>
      </c>
      <c r="F449" s="6">
        <v>448</v>
      </c>
      <c r="G449" s="6">
        <v>60</v>
      </c>
      <c r="H449" s="6">
        <v>3</v>
      </c>
      <c r="I449" s="6" t="s">
        <v>15</v>
      </c>
      <c r="J449" s="6" t="s">
        <v>18</v>
      </c>
      <c r="K449" s="6" t="s">
        <v>17</v>
      </c>
      <c r="L449" t="str">
        <f>VLOOKUP(E449,Lookup_Data!$C$7:$E$25,2,FALSE)</f>
        <v>England</v>
      </c>
      <c r="M449" t="str">
        <f>VLOOKUP(E449,Lookup_Data!$C$7:$E$25,3,FALSE)</f>
        <v>BUTTS</v>
      </c>
    </row>
    <row r="450" spans="2:13" x14ac:dyDescent="0.2">
      <c r="B450" s="12" t="s">
        <v>309</v>
      </c>
      <c r="C450" s="10">
        <v>37581</v>
      </c>
      <c r="D450" s="11" t="s">
        <v>333</v>
      </c>
      <c r="E450" s="11" t="s">
        <v>14</v>
      </c>
      <c r="F450" s="12">
        <v>447</v>
      </c>
      <c r="G450" s="12">
        <v>60</v>
      </c>
      <c r="H450" s="12">
        <v>9</v>
      </c>
      <c r="I450" s="6" t="s">
        <v>22</v>
      </c>
      <c r="J450" s="6" t="s">
        <v>18</v>
      </c>
      <c r="K450" s="6" t="s">
        <v>53</v>
      </c>
      <c r="L450" t="str">
        <f>VLOOKUP(E450,Lookup_Data!$C$7:$E$25,2,FALSE)</f>
        <v>Scotland</v>
      </c>
      <c r="M450" t="str">
        <f>VLOOKUP(E450,Lookup_Data!$C$7:$E$25,3,FALSE)</f>
        <v>SUSF</v>
      </c>
    </row>
    <row r="451" spans="2:13" x14ac:dyDescent="0.2">
      <c r="B451" s="6" t="s">
        <v>398</v>
      </c>
      <c r="C451" s="7">
        <v>37563</v>
      </c>
      <c r="D451" s="8" t="s">
        <v>406</v>
      </c>
      <c r="E451" s="8" t="s">
        <v>21</v>
      </c>
      <c r="F451" s="6">
        <v>447</v>
      </c>
      <c r="G451" s="6">
        <v>59</v>
      </c>
      <c r="H451" s="6">
        <v>4</v>
      </c>
      <c r="I451" s="6" t="s">
        <v>22</v>
      </c>
      <c r="J451" s="6" t="s">
        <v>18</v>
      </c>
      <c r="K451" s="6" t="s">
        <v>17</v>
      </c>
      <c r="L451" t="str">
        <f>VLOOKUP(E451,Lookup_Data!$C$7:$E$25,2,FALSE)</f>
        <v>England</v>
      </c>
      <c r="M451" t="str">
        <f>VLOOKUP(E451,Lookup_Data!$C$7:$E$25,3,FALSE)</f>
        <v>BUTTS</v>
      </c>
    </row>
    <row r="452" spans="2:13" x14ac:dyDescent="0.2">
      <c r="B452" s="12" t="s">
        <v>187</v>
      </c>
      <c r="C452" s="7">
        <v>37660</v>
      </c>
      <c r="D452" s="8" t="s">
        <v>247</v>
      </c>
      <c r="E452" s="8" t="s">
        <v>26</v>
      </c>
      <c r="F452" s="6">
        <v>446</v>
      </c>
      <c r="G452" s="6">
        <v>60</v>
      </c>
      <c r="H452" s="6">
        <v>9</v>
      </c>
      <c r="I452" s="6" t="s">
        <v>22</v>
      </c>
      <c r="J452" s="6" t="s">
        <v>18</v>
      </c>
      <c r="K452" s="6" t="s">
        <v>53</v>
      </c>
      <c r="L452" t="str">
        <f>VLOOKUP(E452,Lookup_Data!$C$7:$E$25,2,FALSE)</f>
        <v>England</v>
      </c>
      <c r="M452" t="str">
        <f>VLOOKUP(E452,Lookup_Data!$C$7:$E$25,3,FALSE)</f>
        <v>BUTTS</v>
      </c>
    </row>
    <row r="453" spans="2:13" x14ac:dyDescent="0.2">
      <c r="B453" s="12" t="s">
        <v>187</v>
      </c>
      <c r="C453" s="7">
        <v>37667</v>
      </c>
      <c r="D453" s="8" t="s">
        <v>168</v>
      </c>
      <c r="E453" s="8" t="s">
        <v>46</v>
      </c>
      <c r="F453" s="6">
        <v>446</v>
      </c>
      <c r="G453" s="6">
        <v>60</v>
      </c>
      <c r="H453" s="6">
        <v>5</v>
      </c>
      <c r="I453" s="6" t="s">
        <v>15</v>
      </c>
      <c r="J453" s="6" t="s">
        <v>18</v>
      </c>
      <c r="K453" s="6" t="s">
        <v>17</v>
      </c>
      <c r="L453" t="str">
        <f>VLOOKUP(E453,Lookup_Data!$C$7:$E$25,2,FALSE)</f>
        <v>England</v>
      </c>
      <c r="M453" t="str">
        <f>VLOOKUP(E453,Lookup_Data!$C$7:$E$25,3,FALSE)</f>
        <v>NEUAL</v>
      </c>
    </row>
    <row r="454" spans="2:13" x14ac:dyDescent="0.2">
      <c r="B454" s="6" t="s">
        <v>12</v>
      </c>
      <c r="C454" s="7">
        <v>37646</v>
      </c>
      <c r="D454" s="8" t="s">
        <v>131</v>
      </c>
      <c r="E454" s="8" t="s">
        <v>34</v>
      </c>
      <c r="F454" s="6">
        <v>446</v>
      </c>
      <c r="G454" s="6">
        <v>58</v>
      </c>
      <c r="H454" s="6">
        <v>9</v>
      </c>
      <c r="I454" s="6" t="s">
        <v>22</v>
      </c>
      <c r="J454" s="6" t="s">
        <v>18</v>
      </c>
      <c r="K454" s="6" t="s">
        <v>17</v>
      </c>
      <c r="L454" t="str">
        <f>VLOOKUP(E454,Lookup_Data!$C$7:$E$25,2,FALSE)</f>
        <v>England</v>
      </c>
      <c r="M454" t="str">
        <f>VLOOKUP(E454,Lookup_Data!$C$7:$E$25,3,FALSE)</f>
        <v>SEAL</v>
      </c>
    </row>
    <row r="455" spans="2:13" x14ac:dyDescent="0.2">
      <c r="B455" s="12" t="s">
        <v>309</v>
      </c>
      <c r="C455" s="10">
        <v>37569</v>
      </c>
      <c r="D455" s="11" t="s">
        <v>275</v>
      </c>
      <c r="E455" s="11" t="s">
        <v>36</v>
      </c>
      <c r="F455" s="12">
        <v>446</v>
      </c>
      <c r="I455" s="6" t="s">
        <v>15</v>
      </c>
      <c r="J455" s="6" t="s">
        <v>18</v>
      </c>
      <c r="K455" s="6" t="s">
        <v>17</v>
      </c>
      <c r="L455" t="str">
        <f>VLOOKUP(E455,Lookup_Data!$C$7:$E$25,2,FALSE)</f>
        <v>England</v>
      </c>
      <c r="M455" t="str">
        <f>VLOOKUP(E455,Lookup_Data!$C$7:$E$25,3,FALSE)</f>
        <v>SWWU</v>
      </c>
    </row>
    <row r="456" spans="2:13" x14ac:dyDescent="0.2">
      <c r="B456" s="6" t="s">
        <v>12</v>
      </c>
      <c r="C456" s="7">
        <v>37646</v>
      </c>
      <c r="D456" s="8" t="s">
        <v>132</v>
      </c>
      <c r="E456" s="8" t="s">
        <v>34</v>
      </c>
      <c r="F456" s="6">
        <v>445</v>
      </c>
      <c r="G456" s="6">
        <v>60</v>
      </c>
      <c r="H456" s="6">
        <v>7</v>
      </c>
      <c r="I456" s="6" t="s">
        <v>15</v>
      </c>
      <c r="J456" s="6" t="s">
        <v>18</v>
      </c>
      <c r="K456" s="6" t="s">
        <v>53</v>
      </c>
      <c r="L456" t="str">
        <f>VLOOKUP(E456,Lookup_Data!$C$7:$E$25,2,FALSE)</f>
        <v>England</v>
      </c>
      <c r="M456" t="str">
        <f>VLOOKUP(E456,Lookup_Data!$C$7:$E$25,3,FALSE)</f>
        <v>SEAL</v>
      </c>
    </row>
    <row r="457" spans="2:13" x14ac:dyDescent="0.2">
      <c r="B457" s="6" t="s">
        <v>12</v>
      </c>
      <c r="C457" s="7">
        <v>37598</v>
      </c>
      <c r="D457" s="8" t="s">
        <v>133</v>
      </c>
      <c r="E457" s="11" t="s">
        <v>30</v>
      </c>
      <c r="F457" s="6">
        <v>445</v>
      </c>
      <c r="G457" s="12">
        <v>59</v>
      </c>
      <c r="H457" s="12">
        <v>5</v>
      </c>
      <c r="I457" s="6" t="s">
        <v>15</v>
      </c>
      <c r="J457" s="6" t="s">
        <v>18</v>
      </c>
      <c r="K457" s="6" t="s">
        <v>53</v>
      </c>
      <c r="L457" t="str">
        <f>VLOOKUP(E457,Lookup_Data!$C$7:$E$25,2,FALSE)</f>
        <v>England</v>
      </c>
      <c r="M457" t="str">
        <f>VLOOKUP(E457,Lookup_Data!$C$7:$E$25,3,FALSE)</f>
        <v>SWWU</v>
      </c>
    </row>
    <row r="458" spans="2:13" x14ac:dyDescent="0.2">
      <c r="B458" s="6" t="s">
        <v>398</v>
      </c>
      <c r="C458" s="7">
        <v>37541</v>
      </c>
      <c r="D458" s="8" t="s">
        <v>275</v>
      </c>
      <c r="E458" s="8" t="s">
        <v>36</v>
      </c>
      <c r="F458" s="6">
        <v>443</v>
      </c>
      <c r="G458" s="6">
        <v>60</v>
      </c>
      <c r="H458" s="6">
        <v>2</v>
      </c>
      <c r="I458" s="6" t="s">
        <v>15</v>
      </c>
      <c r="J458" s="6" t="s">
        <v>18</v>
      </c>
      <c r="K458" s="6" t="s">
        <v>17</v>
      </c>
      <c r="L458" t="str">
        <f>VLOOKUP(E458,Lookup_Data!$C$7:$E$25,2,FALSE)</f>
        <v>England</v>
      </c>
      <c r="M458" t="str">
        <f>VLOOKUP(E458,Lookup_Data!$C$7:$E$25,3,FALSE)</f>
        <v>SWWU</v>
      </c>
    </row>
    <row r="459" spans="2:13" x14ac:dyDescent="0.2">
      <c r="B459" s="6" t="s">
        <v>12</v>
      </c>
      <c r="C459" s="7"/>
      <c r="D459" s="13" t="s">
        <v>134</v>
      </c>
      <c r="E459" s="8" t="s">
        <v>48</v>
      </c>
      <c r="F459" s="6">
        <v>442</v>
      </c>
      <c r="G459" s="6">
        <v>60</v>
      </c>
      <c r="H459" s="6">
        <v>8</v>
      </c>
      <c r="I459" s="6" t="s">
        <v>15</v>
      </c>
      <c r="J459" s="6" t="s">
        <v>18</v>
      </c>
      <c r="K459" s="6" t="s">
        <v>17</v>
      </c>
      <c r="L459" t="str">
        <f>VLOOKUP(E459,Lookup_Data!$C$7:$E$25,2,FALSE)</f>
        <v>Scotland</v>
      </c>
      <c r="M459" t="str">
        <f>VLOOKUP(E459,Lookup_Data!$C$7:$E$25,3,FALSE)</f>
        <v>SUSF</v>
      </c>
    </row>
    <row r="460" spans="2:13" x14ac:dyDescent="0.2">
      <c r="B460" s="6" t="s">
        <v>398</v>
      </c>
      <c r="C460" s="7">
        <v>37560</v>
      </c>
      <c r="D460" s="8" t="s">
        <v>407</v>
      </c>
      <c r="E460" s="8" t="s">
        <v>63</v>
      </c>
      <c r="F460" s="6">
        <v>442</v>
      </c>
      <c r="G460" s="6">
        <v>60</v>
      </c>
      <c r="H460" s="6">
        <v>4</v>
      </c>
      <c r="I460" s="6" t="s">
        <v>15</v>
      </c>
      <c r="J460" s="6" t="s">
        <v>18</v>
      </c>
      <c r="K460" s="6" t="s">
        <v>17</v>
      </c>
      <c r="L460" t="str">
        <f>VLOOKUP(E460,Lookup_Data!$C$7:$E$25,2,FALSE)</f>
        <v>England</v>
      </c>
      <c r="M460" t="str">
        <f>VLOOKUP(E460,Lookup_Data!$C$7:$E$25,3,FALSE)</f>
        <v>BUTTS</v>
      </c>
    </row>
    <row r="461" spans="2:13" x14ac:dyDescent="0.2">
      <c r="B461" s="12" t="s">
        <v>309</v>
      </c>
      <c r="C461" s="10">
        <v>37577</v>
      </c>
      <c r="D461" s="11" t="s">
        <v>105</v>
      </c>
      <c r="E461" s="11" t="s">
        <v>63</v>
      </c>
      <c r="F461" s="12">
        <v>441</v>
      </c>
      <c r="G461" s="12">
        <v>60</v>
      </c>
      <c r="H461" s="12">
        <v>14</v>
      </c>
      <c r="I461" s="6" t="s">
        <v>15</v>
      </c>
      <c r="J461" s="6" t="s">
        <v>18</v>
      </c>
      <c r="K461" s="6" t="s">
        <v>17</v>
      </c>
      <c r="L461" t="str">
        <f>VLOOKUP(E461,Lookup_Data!$C$7:$E$25,2,FALSE)</f>
        <v>England</v>
      </c>
      <c r="M461" t="str">
        <f>VLOOKUP(E461,Lookup_Data!$C$7:$E$25,3,FALSE)</f>
        <v>BUTTS</v>
      </c>
    </row>
    <row r="462" spans="2:13" x14ac:dyDescent="0.2">
      <c r="B462" s="12" t="s">
        <v>187</v>
      </c>
      <c r="C462" s="10">
        <v>37301</v>
      </c>
      <c r="D462" s="11" t="s">
        <v>151</v>
      </c>
      <c r="E462" s="11" t="s">
        <v>34</v>
      </c>
      <c r="F462" s="12">
        <v>441</v>
      </c>
      <c r="G462" s="12">
        <v>60</v>
      </c>
      <c r="H462" s="12">
        <v>7</v>
      </c>
      <c r="I462" s="6" t="s">
        <v>15</v>
      </c>
      <c r="J462" s="6" t="s">
        <v>18</v>
      </c>
      <c r="K462" s="6" t="s">
        <v>53</v>
      </c>
      <c r="L462" t="str">
        <f>VLOOKUP(E462,Lookup_Data!$C$7:$E$25,2,FALSE)</f>
        <v>England</v>
      </c>
      <c r="M462" t="str">
        <f>VLOOKUP(E462,Lookup_Data!$C$7:$E$25,3,FALSE)</f>
        <v>SEAL</v>
      </c>
    </row>
    <row r="463" spans="2:13" x14ac:dyDescent="0.2">
      <c r="B463" s="12" t="s">
        <v>187</v>
      </c>
      <c r="C463" s="7">
        <v>37674</v>
      </c>
      <c r="D463" s="8" t="s">
        <v>173</v>
      </c>
      <c r="E463" s="8" t="s">
        <v>44</v>
      </c>
      <c r="F463" s="6">
        <v>441</v>
      </c>
      <c r="G463" s="6">
        <v>60</v>
      </c>
      <c r="H463" s="6">
        <v>6</v>
      </c>
      <c r="I463" s="6" t="s">
        <v>22</v>
      </c>
      <c r="J463" s="6" t="s">
        <v>18</v>
      </c>
      <c r="K463" s="6" t="s">
        <v>53</v>
      </c>
      <c r="L463" t="str">
        <f>VLOOKUP(E463,Lookup_Data!$C$7:$E$25,2,FALSE)</f>
        <v>England</v>
      </c>
      <c r="M463" t="str">
        <f>VLOOKUP(E463,Lookup_Data!$C$7:$E$25,3,FALSE)</f>
        <v>NEUAL</v>
      </c>
    </row>
    <row r="464" spans="2:13" x14ac:dyDescent="0.2">
      <c r="B464" s="6" t="s">
        <v>398</v>
      </c>
      <c r="C464" s="7">
        <v>37560</v>
      </c>
      <c r="D464" s="8" t="s">
        <v>116</v>
      </c>
      <c r="E464" s="8" t="s">
        <v>61</v>
      </c>
      <c r="F464" s="6">
        <v>441</v>
      </c>
      <c r="G464" s="6">
        <v>60</v>
      </c>
      <c r="H464" s="6">
        <v>5</v>
      </c>
      <c r="I464" s="6" t="s">
        <v>15</v>
      </c>
      <c r="J464" s="6" t="s">
        <v>18</v>
      </c>
      <c r="K464" s="6" t="s">
        <v>17</v>
      </c>
      <c r="L464" t="str">
        <f>VLOOKUP(E464,Lookup_Data!$C$7:$E$25,2,FALSE)</f>
        <v>Scotland</v>
      </c>
      <c r="M464" t="str">
        <f>VLOOKUP(E464,Lookup_Data!$C$7:$E$25,3,FALSE)</f>
        <v>SUSF</v>
      </c>
    </row>
    <row r="465" spans="2:13" x14ac:dyDescent="0.2">
      <c r="B465" s="6" t="s">
        <v>398</v>
      </c>
      <c r="C465" s="7">
        <v>37547</v>
      </c>
      <c r="D465" s="8" t="s">
        <v>109</v>
      </c>
      <c r="E465" s="8" t="s">
        <v>79</v>
      </c>
      <c r="F465" s="6">
        <v>441</v>
      </c>
      <c r="G465" s="6">
        <v>59</v>
      </c>
      <c r="H465" s="6">
        <v>11</v>
      </c>
      <c r="I465" s="6" t="s">
        <v>15</v>
      </c>
      <c r="J465" s="6" t="s">
        <v>18</v>
      </c>
      <c r="K465" s="6" t="s">
        <v>17</v>
      </c>
      <c r="L465" t="str">
        <f>VLOOKUP(E465,Lookup_Data!$C$7:$E$25,2,FALSE)</f>
        <v>Wales</v>
      </c>
      <c r="M465" t="str">
        <f>VLOOKUP(E465,Lookup_Data!$C$7:$E$25,3,FALSE)</f>
        <v>None</v>
      </c>
    </row>
    <row r="466" spans="2:13" x14ac:dyDescent="0.2">
      <c r="B466" s="12" t="s">
        <v>309</v>
      </c>
      <c r="C466" s="10">
        <v>37590</v>
      </c>
      <c r="D466" s="11" t="s">
        <v>124</v>
      </c>
      <c r="E466" s="11" t="s">
        <v>30</v>
      </c>
      <c r="F466" s="12">
        <v>441</v>
      </c>
      <c r="G466" s="12">
        <v>59</v>
      </c>
      <c r="H466" s="12">
        <v>7</v>
      </c>
      <c r="I466" s="6" t="s">
        <v>15</v>
      </c>
      <c r="J466" s="6" t="s">
        <v>18</v>
      </c>
      <c r="K466" s="6" t="s">
        <v>53</v>
      </c>
      <c r="L466" t="str">
        <f>VLOOKUP(E466,Lookup_Data!$C$7:$E$25,2,FALSE)</f>
        <v>England</v>
      </c>
      <c r="M466" t="str">
        <f>VLOOKUP(E466,Lookup_Data!$C$7:$E$25,3,FALSE)</f>
        <v>SWWU</v>
      </c>
    </row>
    <row r="467" spans="2:13" x14ac:dyDescent="0.2">
      <c r="B467" s="12" t="s">
        <v>187</v>
      </c>
      <c r="C467" s="7"/>
      <c r="D467" s="11" t="s">
        <v>248</v>
      </c>
      <c r="E467" s="8" t="s">
        <v>63</v>
      </c>
      <c r="F467" s="12">
        <v>440</v>
      </c>
      <c r="G467" s="12">
        <v>60</v>
      </c>
      <c r="H467" s="12">
        <v>8</v>
      </c>
      <c r="I467" s="6" t="s">
        <v>15</v>
      </c>
      <c r="J467" s="6" t="s">
        <v>18</v>
      </c>
      <c r="K467" s="12" t="s">
        <v>17</v>
      </c>
      <c r="L467" t="str">
        <f>VLOOKUP(E467,Lookup_Data!$C$7:$E$25,2,FALSE)</f>
        <v>England</v>
      </c>
      <c r="M467" t="str">
        <f>VLOOKUP(E467,Lookup_Data!$C$7:$E$25,3,FALSE)</f>
        <v>BUTTS</v>
      </c>
    </row>
    <row r="468" spans="2:13" x14ac:dyDescent="0.2">
      <c r="B468" s="12" t="s">
        <v>309</v>
      </c>
      <c r="C468" s="10">
        <v>37576</v>
      </c>
      <c r="D468" s="11" t="s">
        <v>272</v>
      </c>
      <c r="E468" s="11" t="s">
        <v>211</v>
      </c>
      <c r="F468" s="12">
        <v>440</v>
      </c>
      <c r="G468" s="12">
        <v>60</v>
      </c>
      <c r="H468" s="12">
        <v>5</v>
      </c>
      <c r="I468" s="6" t="s">
        <v>15</v>
      </c>
      <c r="J468" s="6" t="s">
        <v>18</v>
      </c>
      <c r="K468" s="6" t="s">
        <v>53</v>
      </c>
      <c r="L468" t="str">
        <f>VLOOKUP(E468,Lookup_Data!$C$7:$E$25,2,FALSE)</f>
        <v>England</v>
      </c>
      <c r="M468" t="str">
        <f>VLOOKUP(E468,Lookup_Data!$C$7:$E$25,3,FALSE)</f>
        <v>BUTTS</v>
      </c>
    </row>
    <row r="469" spans="2:13" x14ac:dyDescent="0.2">
      <c r="B469" s="6" t="s">
        <v>12</v>
      </c>
      <c r="C469" s="7">
        <v>37611</v>
      </c>
      <c r="D469" s="8" t="s">
        <v>135</v>
      </c>
      <c r="E469" s="8" t="s">
        <v>36</v>
      </c>
      <c r="F469" s="6">
        <v>440</v>
      </c>
      <c r="G469" s="6">
        <v>60</v>
      </c>
      <c r="H469" s="6">
        <v>4</v>
      </c>
      <c r="I469" s="6" t="s">
        <v>22</v>
      </c>
      <c r="J469" s="6" t="s">
        <v>18</v>
      </c>
      <c r="K469" s="6" t="s">
        <v>17</v>
      </c>
      <c r="L469" t="str">
        <f>VLOOKUP(E469,Lookup_Data!$C$7:$E$25,2,FALSE)</f>
        <v>England</v>
      </c>
      <c r="M469" t="str">
        <f>VLOOKUP(E469,Lookup_Data!$C$7:$E$25,3,FALSE)</f>
        <v>SWWU</v>
      </c>
    </row>
    <row r="470" spans="2:13" x14ac:dyDescent="0.2">
      <c r="B470" s="6" t="s">
        <v>12</v>
      </c>
      <c r="C470" s="7"/>
      <c r="D470" s="8" t="s">
        <v>136</v>
      </c>
      <c r="E470" s="8" t="s">
        <v>61</v>
      </c>
      <c r="F470" s="6">
        <v>440</v>
      </c>
      <c r="G470" s="6">
        <v>60</v>
      </c>
      <c r="H470" s="6">
        <v>4</v>
      </c>
      <c r="I470" s="6" t="s">
        <v>22</v>
      </c>
      <c r="J470" s="6" t="s">
        <v>18</v>
      </c>
      <c r="K470" s="6" t="s">
        <v>17</v>
      </c>
      <c r="L470" t="str">
        <f>VLOOKUP(E470,Lookup_Data!$C$7:$E$25,2,FALSE)</f>
        <v>Scotland</v>
      </c>
      <c r="M470" t="str">
        <f>VLOOKUP(E470,Lookup_Data!$C$7:$E$25,3,FALSE)</f>
        <v>SUSF</v>
      </c>
    </row>
    <row r="471" spans="2:13" x14ac:dyDescent="0.2">
      <c r="B471" s="12" t="s">
        <v>187</v>
      </c>
      <c r="C471" s="7">
        <v>37675</v>
      </c>
      <c r="D471" s="8" t="s">
        <v>145</v>
      </c>
      <c r="E471" s="8" t="s">
        <v>48</v>
      </c>
      <c r="F471" s="6">
        <v>440</v>
      </c>
      <c r="G471" s="6">
        <v>58</v>
      </c>
      <c r="H471" s="6">
        <v>6</v>
      </c>
      <c r="I471" s="6" t="s">
        <v>22</v>
      </c>
      <c r="J471" s="6" t="s">
        <v>18</v>
      </c>
      <c r="K471" s="6" t="s">
        <v>17</v>
      </c>
      <c r="L471" t="str">
        <f>VLOOKUP(E471,Lookup_Data!$C$7:$E$25,2,FALSE)</f>
        <v>Scotland</v>
      </c>
      <c r="M471" t="str">
        <f>VLOOKUP(E471,Lookup_Data!$C$7:$E$25,3,FALSE)</f>
        <v>SUSF</v>
      </c>
    </row>
    <row r="472" spans="2:13" x14ac:dyDescent="0.2">
      <c r="B472" s="12" t="s">
        <v>187</v>
      </c>
      <c r="C472" s="7">
        <v>37660</v>
      </c>
      <c r="D472" s="8" t="s">
        <v>163</v>
      </c>
      <c r="E472" s="8" t="s">
        <v>21</v>
      </c>
      <c r="F472" s="6">
        <v>439</v>
      </c>
      <c r="G472" s="6">
        <v>60</v>
      </c>
      <c r="H472" s="6">
        <v>7</v>
      </c>
      <c r="I472" s="6" t="s">
        <v>15</v>
      </c>
      <c r="J472" s="6" t="s">
        <v>18</v>
      </c>
      <c r="K472" s="6" t="s">
        <v>53</v>
      </c>
      <c r="L472" t="str">
        <f>VLOOKUP(E472,Lookup_Data!$C$7:$E$25,2,FALSE)</f>
        <v>England</v>
      </c>
      <c r="M472" t="str">
        <f>VLOOKUP(E472,Lookup_Data!$C$7:$E$25,3,FALSE)</f>
        <v>BUTTS</v>
      </c>
    </row>
    <row r="473" spans="2:13" x14ac:dyDescent="0.2">
      <c r="B473" s="12" t="s">
        <v>309</v>
      </c>
      <c r="C473" s="10">
        <v>37580</v>
      </c>
      <c r="D473" s="11" t="s">
        <v>228</v>
      </c>
      <c r="E473" s="11" t="s">
        <v>211</v>
      </c>
      <c r="F473" s="12">
        <v>438</v>
      </c>
      <c r="G473" s="12">
        <v>60</v>
      </c>
      <c r="H473" s="12">
        <v>8</v>
      </c>
      <c r="I473" s="6" t="s">
        <v>15</v>
      </c>
      <c r="J473" s="6" t="s">
        <v>18</v>
      </c>
      <c r="K473" s="6" t="s">
        <v>17</v>
      </c>
      <c r="L473" t="str">
        <f>VLOOKUP(E473,Lookup_Data!$C$7:$E$25,2,FALSE)</f>
        <v>England</v>
      </c>
      <c r="M473" t="str">
        <f>VLOOKUP(E473,Lookup_Data!$C$7:$E$25,3,FALSE)</f>
        <v>BUTTS</v>
      </c>
    </row>
    <row r="474" spans="2:13" x14ac:dyDescent="0.2">
      <c r="B474" s="6" t="s">
        <v>398</v>
      </c>
      <c r="C474" s="7">
        <v>37556</v>
      </c>
      <c r="D474" s="8" t="s">
        <v>112</v>
      </c>
      <c r="E474" s="8" t="s">
        <v>21</v>
      </c>
      <c r="F474" s="6">
        <v>438</v>
      </c>
      <c r="G474" s="6">
        <v>60</v>
      </c>
      <c r="H474" s="6">
        <v>7</v>
      </c>
      <c r="I474" s="6" t="s">
        <v>15</v>
      </c>
      <c r="J474" s="6" t="s">
        <v>18</v>
      </c>
      <c r="K474" s="6" t="s">
        <v>17</v>
      </c>
      <c r="L474" t="str">
        <f>VLOOKUP(E474,Lookup_Data!$C$7:$E$25,2,FALSE)</f>
        <v>England</v>
      </c>
      <c r="M474" t="str">
        <f>VLOOKUP(E474,Lookup_Data!$C$7:$E$25,3,FALSE)</f>
        <v>BUTTS</v>
      </c>
    </row>
    <row r="475" spans="2:13" x14ac:dyDescent="0.2">
      <c r="B475" s="12" t="s">
        <v>187</v>
      </c>
      <c r="C475" s="7"/>
      <c r="D475" s="11" t="s">
        <v>119</v>
      </c>
      <c r="E475" s="8" t="s">
        <v>83</v>
      </c>
      <c r="F475" s="12">
        <v>438</v>
      </c>
      <c r="G475" s="12">
        <v>60</v>
      </c>
      <c r="H475" s="12">
        <v>3</v>
      </c>
      <c r="I475" s="6" t="s">
        <v>15</v>
      </c>
      <c r="J475" s="6" t="s">
        <v>18</v>
      </c>
      <c r="K475" s="6" t="s">
        <v>53</v>
      </c>
      <c r="L475" t="str">
        <f>VLOOKUP(E475,Lookup_Data!$C$7:$E$25,2,FALSE)</f>
        <v>England</v>
      </c>
      <c r="M475" t="str">
        <f>VLOOKUP(E475,Lookup_Data!$C$7:$E$25,3,FALSE)</f>
        <v>NEUAL</v>
      </c>
    </row>
    <row r="476" spans="2:13" x14ac:dyDescent="0.2">
      <c r="B476" s="12" t="s">
        <v>309</v>
      </c>
      <c r="C476" s="10">
        <v>37577</v>
      </c>
      <c r="D476" s="11" t="s">
        <v>253</v>
      </c>
      <c r="E476" s="11" t="s">
        <v>61</v>
      </c>
      <c r="F476" s="12">
        <v>437</v>
      </c>
      <c r="G476" s="12">
        <v>60</v>
      </c>
      <c r="H476" s="12">
        <v>7</v>
      </c>
      <c r="I476" s="6" t="s">
        <v>22</v>
      </c>
      <c r="J476" s="6" t="s">
        <v>18</v>
      </c>
      <c r="K476" s="6" t="s">
        <v>17</v>
      </c>
      <c r="L476" t="str">
        <f>VLOOKUP(E476,Lookup_Data!$C$7:$E$25,2,FALSE)</f>
        <v>Scotland</v>
      </c>
      <c r="M476" t="str">
        <f>VLOOKUP(E476,Lookup_Data!$C$7:$E$25,3,FALSE)</f>
        <v>SUSF</v>
      </c>
    </row>
    <row r="477" spans="2:13" x14ac:dyDescent="0.2">
      <c r="B477" s="12" t="s">
        <v>309</v>
      </c>
      <c r="C477" s="10">
        <v>37577</v>
      </c>
      <c r="D477" s="11" t="s">
        <v>52</v>
      </c>
      <c r="E477" s="11" t="s">
        <v>14</v>
      </c>
      <c r="F477" s="12">
        <v>437</v>
      </c>
      <c r="G477" s="12">
        <v>60</v>
      </c>
      <c r="H477" s="12">
        <v>5</v>
      </c>
      <c r="I477" s="6" t="s">
        <v>15</v>
      </c>
      <c r="J477" s="6" t="s">
        <v>18</v>
      </c>
      <c r="K477" s="6" t="s">
        <v>53</v>
      </c>
      <c r="L477" t="str">
        <f>VLOOKUP(E477,Lookup_Data!$C$7:$E$25,2,FALSE)</f>
        <v>Scotland</v>
      </c>
      <c r="M477" t="str">
        <f>VLOOKUP(E477,Lookup_Data!$C$7:$E$25,3,FALSE)</f>
        <v>SUSF</v>
      </c>
    </row>
    <row r="478" spans="2:13" x14ac:dyDescent="0.2">
      <c r="B478" s="6" t="s">
        <v>398</v>
      </c>
      <c r="C478" s="7">
        <v>37563</v>
      </c>
      <c r="D478" s="8" t="s">
        <v>408</v>
      </c>
      <c r="E478" s="8" t="s">
        <v>21</v>
      </c>
      <c r="F478" s="6">
        <v>436</v>
      </c>
      <c r="G478" s="6">
        <v>60</v>
      </c>
      <c r="H478" s="6">
        <v>5</v>
      </c>
      <c r="I478" s="6" t="s">
        <v>15</v>
      </c>
      <c r="J478" s="6" t="s">
        <v>18</v>
      </c>
      <c r="K478" s="6" t="s">
        <v>53</v>
      </c>
      <c r="L478" t="str">
        <f>VLOOKUP(E478,Lookup_Data!$C$7:$E$25,2,FALSE)</f>
        <v>England</v>
      </c>
      <c r="M478" t="str">
        <f>VLOOKUP(E478,Lookup_Data!$C$7:$E$25,3,FALSE)</f>
        <v>BUTTS</v>
      </c>
    </row>
    <row r="479" spans="2:13" x14ac:dyDescent="0.2">
      <c r="B479" s="6" t="s">
        <v>12</v>
      </c>
      <c r="C479" s="7"/>
      <c r="D479" s="8" t="s">
        <v>137</v>
      </c>
      <c r="E479" s="8" t="s">
        <v>61</v>
      </c>
      <c r="F479" s="6">
        <v>435</v>
      </c>
      <c r="G479" s="6">
        <v>60</v>
      </c>
      <c r="H479" s="6">
        <v>5</v>
      </c>
      <c r="I479" s="6" t="s">
        <v>15</v>
      </c>
      <c r="J479" s="6" t="s">
        <v>18</v>
      </c>
      <c r="K479" s="6" t="s">
        <v>17</v>
      </c>
      <c r="L479" t="str">
        <f>VLOOKUP(E479,Lookup_Data!$C$7:$E$25,2,FALSE)</f>
        <v>Scotland</v>
      </c>
      <c r="M479" t="str">
        <f>VLOOKUP(E479,Lookup_Data!$C$7:$E$25,3,FALSE)</f>
        <v>SUSF</v>
      </c>
    </row>
    <row r="480" spans="2:13" x14ac:dyDescent="0.2">
      <c r="B480" s="12" t="s">
        <v>309</v>
      </c>
      <c r="C480" s="10">
        <v>37577</v>
      </c>
      <c r="D480" s="11" t="s">
        <v>136</v>
      </c>
      <c r="E480" s="11" t="s">
        <v>61</v>
      </c>
      <c r="F480" s="12">
        <v>435</v>
      </c>
      <c r="G480" s="12">
        <v>60</v>
      </c>
      <c r="H480" s="12">
        <v>3</v>
      </c>
      <c r="I480" s="6" t="s">
        <v>22</v>
      </c>
      <c r="J480" s="6" t="s">
        <v>18</v>
      </c>
      <c r="K480" s="6" t="s">
        <v>17</v>
      </c>
      <c r="L480" t="str">
        <f>VLOOKUP(E480,Lookup_Data!$C$7:$E$25,2,FALSE)</f>
        <v>Scotland</v>
      </c>
      <c r="M480" t="str">
        <f>VLOOKUP(E480,Lookup_Data!$C$7:$E$25,3,FALSE)</f>
        <v>SUSF</v>
      </c>
    </row>
    <row r="481" spans="2:13" x14ac:dyDescent="0.2">
      <c r="B481" s="12" t="s">
        <v>309</v>
      </c>
      <c r="C481" s="10">
        <v>37577</v>
      </c>
      <c r="D481" s="11" t="s">
        <v>132</v>
      </c>
      <c r="E481" s="11" t="s">
        <v>34</v>
      </c>
      <c r="F481" s="12">
        <v>434</v>
      </c>
      <c r="I481" s="6" t="s">
        <v>15</v>
      </c>
      <c r="J481" s="6" t="s">
        <v>18</v>
      </c>
      <c r="K481" s="6" t="s">
        <v>53</v>
      </c>
      <c r="L481" t="str">
        <f>VLOOKUP(E481,Lookup_Data!$C$7:$E$25,2,FALSE)</f>
        <v>England</v>
      </c>
      <c r="M481" t="str">
        <f>VLOOKUP(E481,Lookup_Data!$C$7:$E$25,3,FALSE)</f>
        <v>SEAL</v>
      </c>
    </row>
    <row r="482" spans="2:13" x14ac:dyDescent="0.2">
      <c r="B482" s="6" t="s">
        <v>12</v>
      </c>
      <c r="C482" s="10">
        <v>37647</v>
      </c>
      <c r="D482" s="11" t="s">
        <v>138</v>
      </c>
      <c r="E482" s="11" t="s">
        <v>79</v>
      </c>
      <c r="F482" s="12">
        <v>433</v>
      </c>
      <c r="G482" s="12">
        <v>60</v>
      </c>
      <c r="H482" s="12">
        <v>7</v>
      </c>
      <c r="I482" s="6" t="s">
        <v>22</v>
      </c>
      <c r="J482" s="6" t="s">
        <v>80</v>
      </c>
      <c r="K482" s="6" t="s">
        <v>17</v>
      </c>
      <c r="L482" t="str">
        <f>VLOOKUP(E482,Lookup_Data!$C$7:$E$25,2,FALSE)</f>
        <v>Wales</v>
      </c>
      <c r="M482" t="str">
        <f>VLOOKUP(E482,Lookup_Data!$C$7:$E$25,3,FALSE)</f>
        <v>None</v>
      </c>
    </row>
    <row r="483" spans="2:13" x14ac:dyDescent="0.2">
      <c r="B483" s="6" t="s">
        <v>398</v>
      </c>
      <c r="C483" s="7">
        <v>37499</v>
      </c>
      <c r="D483" s="8" t="s">
        <v>82</v>
      </c>
      <c r="E483" s="8" t="s">
        <v>83</v>
      </c>
      <c r="F483" s="6">
        <v>433</v>
      </c>
      <c r="G483" s="6">
        <v>60</v>
      </c>
      <c r="H483" s="6">
        <v>4</v>
      </c>
      <c r="I483" s="6" t="s">
        <v>15</v>
      </c>
      <c r="J483" s="6" t="s">
        <v>18</v>
      </c>
      <c r="K483" s="6" t="s">
        <v>17</v>
      </c>
      <c r="L483" t="str">
        <f>VLOOKUP(E483,Lookup_Data!$C$7:$E$25,2,FALSE)</f>
        <v>England</v>
      </c>
      <c r="M483" t="str">
        <f>VLOOKUP(E483,Lookup_Data!$C$7:$E$25,3,FALSE)</f>
        <v>NEUAL</v>
      </c>
    </row>
    <row r="484" spans="2:13" x14ac:dyDescent="0.2">
      <c r="B484" s="6" t="s">
        <v>12</v>
      </c>
      <c r="C484" s="7">
        <v>37603</v>
      </c>
      <c r="D484" s="8" t="s">
        <v>139</v>
      </c>
      <c r="E484" s="8" t="s">
        <v>79</v>
      </c>
      <c r="F484" s="6">
        <v>432</v>
      </c>
      <c r="G484" s="6">
        <v>60</v>
      </c>
      <c r="H484" s="6">
        <v>6</v>
      </c>
      <c r="I484" s="6" t="s">
        <v>22</v>
      </c>
      <c r="J484" s="6" t="s">
        <v>18</v>
      </c>
      <c r="K484" s="6" t="s">
        <v>17</v>
      </c>
      <c r="L484" t="str">
        <f>VLOOKUP(E484,Lookup_Data!$C$7:$E$25,2,FALSE)</f>
        <v>Wales</v>
      </c>
      <c r="M484" t="str">
        <f>VLOOKUP(E484,Lookup_Data!$C$7:$E$25,3,FALSE)</f>
        <v>None</v>
      </c>
    </row>
    <row r="485" spans="2:13" x14ac:dyDescent="0.2">
      <c r="B485" s="12" t="s">
        <v>187</v>
      </c>
      <c r="C485" s="7">
        <v>37668</v>
      </c>
      <c r="D485" s="8" t="s">
        <v>249</v>
      </c>
      <c r="E485" s="14" t="s">
        <v>211</v>
      </c>
      <c r="F485" s="15">
        <v>432</v>
      </c>
      <c r="G485" s="15">
        <v>60</v>
      </c>
      <c r="H485" s="15">
        <v>5</v>
      </c>
      <c r="I485" s="6" t="s">
        <v>15</v>
      </c>
      <c r="J485" s="6" t="s">
        <v>18</v>
      </c>
      <c r="K485" s="6" t="s">
        <v>53</v>
      </c>
      <c r="L485" t="str">
        <f>VLOOKUP(E485,Lookup_Data!$C$7:$E$25,2,FALSE)</f>
        <v>England</v>
      </c>
      <c r="M485" t="str">
        <f>VLOOKUP(E485,Lookup_Data!$C$7:$E$25,3,FALSE)</f>
        <v>BUTTS</v>
      </c>
    </row>
    <row r="486" spans="2:13" x14ac:dyDescent="0.2">
      <c r="B486" s="12" t="s">
        <v>187</v>
      </c>
      <c r="C486" s="7"/>
      <c r="D486" s="8" t="s">
        <v>107</v>
      </c>
      <c r="E486" s="8" t="s">
        <v>63</v>
      </c>
      <c r="F486" s="6">
        <v>432</v>
      </c>
      <c r="G486" s="6">
        <v>59</v>
      </c>
      <c r="H486" s="6">
        <v>4</v>
      </c>
      <c r="I486" s="6" t="s">
        <v>22</v>
      </c>
      <c r="J486" s="6" t="s">
        <v>18</v>
      </c>
      <c r="K486" s="6" t="s">
        <v>17</v>
      </c>
      <c r="L486" t="str">
        <f>VLOOKUP(E486,Lookup_Data!$C$7:$E$25,2,FALSE)</f>
        <v>England</v>
      </c>
      <c r="M486" t="str">
        <f>VLOOKUP(E486,Lookup_Data!$C$7:$E$25,3,FALSE)</f>
        <v>BUTTS</v>
      </c>
    </row>
    <row r="487" spans="2:13" x14ac:dyDescent="0.2">
      <c r="B487" s="12" t="s">
        <v>309</v>
      </c>
      <c r="C487" s="10">
        <v>37590</v>
      </c>
      <c r="D487" s="11" t="s">
        <v>237</v>
      </c>
      <c r="E487" s="11" t="s">
        <v>44</v>
      </c>
      <c r="F487" s="12">
        <v>431</v>
      </c>
      <c r="G487" s="12">
        <v>60</v>
      </c>
      <c r="H487" s="12">
        <v>1</v>
      </c>
      <c r="I487" s="6" t="s">
        <v>15</v>
      </c>
      <c r="J487" s="6" t="s">
        <v>18</v>
      </c>
      <c r="K487" s="6" t="s">
        <v>17</v>
      </c>
      <c r="L487" t="str">
        <f>VLOOKUP(E487,Lookup_Data!$C$7:$E$25,2,FALSE)</f>
        <v>England</v>
      </c>
      <c r="M487" t="str">
        <f>VLOOKUP(E487,Lookup_Data!$C$7:$E$25,3,FALSE)</f>
        <v>NEUAL</v>
      </c>
    </row>
    <row r="488" spans="2:13" x14ac:dyDescent="0.2">
      <c r="B488" s="12" t="s">
        <v>187</v>
      </c>
      <c r="C488" s="7">
        <v>37646</v>
      </c>
      <c r="D488" s="8" t="s">
        <v>112</v>
      </c>
      <c r="E488" s="8" t="s">
        <v>21</v>
      </c>
      <c r="F488" s="6">
        <v>431</v>
      </c>
      <c r="G488" s="6">
        <v>58</v>
      </c>
      <c r="H488" s="6">
        <v>5</v>
      </c>
      <c r="I488" s="6" t="s">
        <v>15</v>
      </c>
      <c r="J488" s="6" t="s">
        <v>18</v>
      </c>
      <c r="K488" s="6" t="s">
        <v>17</v>
      </c>
      <c r="L488" t="str">
        <f>VLOOKUP(E488,Lookup_Data!$C$7:$E$25,2,FALSE)</f>
        <v>England</v>
      </c>
      <c r="M488" t="str">
        <f>VLOOKUP(E488,Lookup_Data!$C$7:$E$25,3,FALSE)</f>
        <v>BUTTS</v>
      </c>
    </row>
    <row r="489" spans="2:13" x14ac:dyDescent="0.2">
      <c r="B489" s="6" t="s">
        <v>12</v>
      </c>
      <c r="C489" s="7">
        <v>37646</v>
      </c>
      <c r="D489" s="8" t="s">
        <v>140</v>
      </c>
      <c r="E489" s="8" t="s">
        <v>21</v>
      </c>
      <c r="F489" s="6">
        <v>430</v>
      </c>
      <c r="G489" s="6">
        <v>60</v>
      </c>
      <c r="H489" s="6">
        <v>7</v>
      </c>
      <c r="I489" s="6" t="s">
        <v>15</v>
      </c>
      <c r="J489" s="6" t="s">
        <v>18</v>
      </c>
      <c r="K489" s="6" t="s">
        <v>53</v>
      </c>
      <c r="L489" t="str">
        <f>VLOOKUP(E489,Lookup_Data!$C$7:$E$25,2,FALSE)</f>
        <v>England</v>
      </c>
      <c r="M489" t="str">
        <f>VLOOKUP(E489,Lookup_Data!$C$7:$E$25,3,FALSE)</f>
        <v>BUTTS</v>
      </c>
    </row>
    <row r="490" spans="2:13" x14ac:dyDescent="0.2">
      <c r="B490" s="6" t="s">
        <v>398</v>
      </c>
      <c r="C490" s="7">
        <v>37558</v>
      </c>
      <c r="D490" s="8" t="s">
        <v>325</v>
      </c>
      <c r="E490" s="8" t="s">
        <v>30</v>
      </c>
      <c r="F490" s="6">
        <v>430</v>
      </c>
      <c r="G490" s="6">
        <v>60</v>
      </c>
      <c r="H490" s="6">
        <v>5</v>
      </c>
      <c r="I490" s="6" t="s">
        <v>15</v>
      </c>
      <c r="J490" s="6" t="s">
        <v>18</v>
      </c>
      <c r="K490" s="6" t="s">
        <v>53</v>
      </c>
      <c r="L490" t="str">
        <f>VLOOKUP(E490,Lookup_Data!$C$7:$E$25,2,FALSE)</f>
        <v>England</v>
      </c>
      <c r="M490" t="str">
        <f>VLOOKUP(E490,Lookup_Data!$C$7:$E$25,3,FALSE)</f>
        <v>SWWU</v>
      </c>
    </row>
    <row r="491" spans="2:13" x14ac:dyDescent="0.2">
      <c r="B491" s="6" t="s">
        <v>12</v>
      </c>
      <c r="C491" s="7">
        <v>37646</v>
      </c>
      <c r="D491" s="8" t="s">
        <v>141</v>
      </c>
      <c r="E491" s="8" t="s">
        <v>34</v>
      </c>
      <c r="F491" s="6">
        <v>429</v>
      </c>
      <c r="G491" s="6">
        <v>60</v>
      </c>
      <c r="H491" s="6">
        <v>2</v>
      </c>
      <c r="I491" s="6" t="s">
        <v>15</v>
      </c>
      <c r="J491" s="6" t="s">
        <v>18</v>
      </c>
      <c r="K491" s="6" t="s">
        <v>17</v>
      </c>
      <c r="L491" t="str">
        <f>VLOOKUP(E491,Lookup_Data!$C$7:$E$25,2,FALSE)</f>
        <v>England</v>
      </c>
      <c r="M491" t="str">
        <f>VLOOKUP(E491,Lookup_Data!$C$7:$E$25,3,FALSE)</f>
        <v>SEAL</v>
      </c>
    </row>
    <row r="492" spans="2:13" x14ac:dyDescent="0.2">
      <c r="B492" s="12" t="s">
        <v>187</v>
      </c>
      <c r="C492" s="7">
        <v>37660</v>
      </c>
      <c r="D492" s="8" t="s">
        <v>100</v>
      </c>
      <c r="E492" s="8" t="s">
        <v>26</v>
      </c>
      <c r="F492" s="6">
        <v>429</v>
      </c>
      <c r="G492" s="6">
        <v>60</v>
      </c>
      <c r="H492" s="6"/>
      <c r="I492" s="6" t="s">
        <v>15</v>
      </c>
      <c r="J492" s="6" t="s">
        <v>18</v>
      </c>
      <c r="K492" s="6" t="s">
        <v>17</v>
      </c>
      <c r="L492" t="str">
        <f>VLOOKUP(E492,Lookup_Data!$C$7:$E$25,2,FALSE)</f>
        <v>England</v>
      </c>
      <c r="M492" t="str">
        <f>VLOOKUP(E492,Lookup_Data!$C$7:$E$25,3,FALSE)</f>
        <v>BUTTS</v>
      </c>
    </row>
    <row r="493" spans="2:13" x14ac:dyDescent="0.2">
      <c r="B493" s="12" t="s">
        <v>309</v>
      </c>
      <c r="C493" s="10">
        <v>37577</v>
      </c>
      <c r="D493" s="11" t="s">
        <v>110</v>
      </c>
      <c r="E493" s="11" t="s">
        <v>34</v>
      </c>
      <c r="F493" s="12">
        <v>429</v>
      </c>
      <c r="G493" s="12">
        <v>60</v>
      </c>
      <c r="I493" s="6" t="s">
        <v>22</v>
      </c>
      <c r="J493" s="6" t="s">
        <v>18</v>
      </c>
      <c r="K493" s="6" t="s">
        <v>53</v>
      </c>
      <c r="L493" t="str">
        <f>VLOOKUP(E493,Lookup_Data!$C$7:$E$25,2,FALSE)</f>
        <v>England</v>
      </c>
      <c r="M493" t="str">
        <f>VLOOKUP(E493,Lookup_Data!$C$7:$E$25,3,FALSE)</f>
        <v>SEAL</v>
      </c>
    </row>
    <row r="494" spans="2:13" x14ac:dyDescent="0.2">
      <c r="B494" s="12" t="s">
        <v>309</v>
      </c>
      <c r="C494" s="10">
        <v>37577</v>
      </c>
      <c r="D494" s="11" t="s">
        <v>149</v>
      </c>
      <c r="E494" s="11" t="s">
        <v>63</v>
      </c>
      <c r="F494" s="12">
        <v>429</v>
      </c>
      <c r="G494" s="12">
        <v>59</v>
      </c>
      <c r="H494" s="12">
        <v>11</v>
      </c>
      <c r="I494" s="6" t="s">
        <v>22</v>
      </c>
      <c r="J494" s="6" t="s">
        <v>18</v>
      </c>
      <c r="K494" s="6" t="s">
        <v>17</v>
      </c>
      <c r="L494" t="str">
        <f>VLOOKUP(E494,Lookup_Data!$C$7:$E$25,2,FALSE)</f>
        <v>England</v>
      </c>
      <c r="M494" t="str">
        <f>VLOOKUP(E494,Lookup_Data!$C$7:$E$25,3,FALSE)</f>
        <v>BUTTS</v>
      </c>
    </row>
    <row r="495" spans="2:13" x14ac:dyDescent="0.2">
      <c r="B495" s="12" t="s">
        <v>187</v>
      </c>
      <c r="C495" s="7">
        <v>37674</v>
      </c>
      <c r="D495" s="8" t="s">
        <v>250</v>
      </c>
      <c r="E495" s="8" t="s">
        <v>14</v>
      </c>
      <c r="F495" s="6">
        <v>428</v>
      </c>
      <c r="G495" s="6">
        <v>60</v>
      </c>
      <c r="H495" s="6">
        <v>4</v>
      </c>
      <c r="I495" s="6" t="s">
        <v>22</v>
      </c>
      <c r="J495" s="6" t="s">
        <v>80</v>
      </c>
      <c r="K495" s="6" t="s">
        <v>53</v>
      </c>
      <c r="L495" t="str">
        <f>VLOOKUP(E495,Lookup_Data!$C$7:$E$25,2,FALSE)</f>
        <v>Scotland</v>
      </c>
      <c r="M495" t="str">
        <f>VLOOKUP(E495,Lookup_Data!$C$7:$E$25,3,FALSE)</f>
        <v>SUSF</v>
      </c>
    </row>
    <row r="496" spans="2:13" x14ac:dyDescent="0.2">
      <c r="B496" s="12" t="s">
        <v>309</v>
      </c>
      <c r="C496" s="10">
        <v>37561</v>
      </c>
      <c r="D496" s="11" t="s">
        <v>334</v>
      </c>
      <c r="E496" s="11" t="s">
        <v>46</v>
      </c>
      <c r="F496" s="12">
        <v>427</v>
      </c>
      <c r="G496" s="12">
        <v>60</v>
      </c>
      <c r="H496" s="12">
        <v>5</v>
      </c>
      <c r="I496" s="6" t="s">
        <v>15</v>
      </c>
      <c r="J496" s="6" t="s">
        <v>18</v>
      </c>
      <c r="K496" s="6" t="s">
        <v>53</v>
      </c>
      <c r="L496" t="str">
        <f>VLOOKUP(E496,Lookup_Data!$C$7:$E$25,2,FALSE)</f>
        <v>England</v>
      </c>
      <c r="M496" t="str">
        <f>VLOOKUP(E496,Lookup_Data!$C$7:$E$25,3,FALSE)</f>
        <v>NEUAL</v>
      </c>
    </row>
    <row r="497" spans="2:13" x14ac:dyDescent="0.2">
      <c r="B497" s="12" t="s">
        <v>309</v>
      </c>
      <c r="C497" s="10">
        <v>37561</v>
      </c>
      <c r="D497" s="11" t="s">
        <v>335</v>
      </c>
      <c r="E497" s="11" t="s">
        <v>46</v>
      </c>
      <c r="F497" s="12">
        <v>427</v>
      </c>
      <c r="G497" s="12">
        <v>60</v>
      </c>
      <c r="H497" s="12">
        <v>2</v>
      </c>
      <c r="I497" s="6" t="s">
        <v>15</v>
      </c>
      <c r="J497" s="6" t="s">
        <v>18</v>
      </c>
      <c r="K497" s="6" t="s">
        <v>53</v>
      </c>
      <c r="L497" t="str">
        <f>VLOOKUP(E497,Lookup_Data!$C$7:$E$25,2,FALSE)</f>
        <v>England</v>
      </c>
      <c r="M497" t="str">
        <f>VLOOKUP(E497,Lookup_Data!$C$7:$E$25,3,FALSE)</f>
        <v>NEUAL</v>
      </c>
    </row>
    <row r="498" spans="2:13" x14ac:dyDescent="0.2">
      <c r="B498" s="12" t="s">
        <v>309</v>
      </c>
      <c r="C498" s="10">
        <v>37580</v>
      </c>
      <c r="D498" s="11" t="s">
        <v>336</v>
      </c>
      <c r="E498" s="11" t="s">
        <v>36</v>
      </c>
      <c r="F498" s="12">
        <v>427</v>
      </c>
      <c r="I498" s="6" t="s">
        <v>15</v>
      </c>
      <c r="J498" s="6" t="s">
        <v>18</v>
      </c>
      <c r="K498" s="6" t="s">
        <v>53</v>
      </c>
      <c r="L498" t="str">
        <f>VLOOKUP(E498,Lookup_Data!$C$7:$E$25,2,FALSE)</f>
        <v>England</v>
      </c>
      <c r="M498" t="str">
        <f>VLOOKUP(E498,Lookup_Data!$C$7:$E$25,3,FALSE)</f>
        <v>SWWU</v>
      </c>
    </row>
    <row r="499" spans="2:13" x14ac:dyDescent="0.2">
      <c r="B499" s="12" t="s">
        <v>187</v>
      </c>
      <c r="C499" s="7">
        <v>37660</v>
      </c>
      <c r="D499" s="11" t="s">
        <v>251</v>
      </c>
      <c r="E499" s="11" t="s">
        <v>211</v>
      </c>
      <c r="F499" s="12">
        <v>426</v>
      </c>
      <c r="G499" s="12">
        <v>59</v>
      </c>
      <c r="H499" s="12">
        <v>6</v>
      </c>
      <c r="I499" s="6" t="s">
        <v>22</v>
      </c>
      <c r="J499" s="6" t="s">
        <v>18</v>
      </c>
      <c r="K499" s="6" t="s">
        <v>17</v>
      </c>
      <c r="L499" t="str">
        <f>VLOOKUP(E499,Lookup_Data!$C$7:$E$25,2,FALSE)</f>
        <v>England</v>
      </c>
      <c r="M499" t="str">
        <f>VLOOKUP(E499,Lookup_Data!$C$7:$E$25,3,FALSE)</f>
        <v>BUTTS</v>
      </c>
    </row>
    <row r="500" spans="2:13" x14ac:dyDescent="0.2">
      <c r="B500" s="6" t="s">
        <v>12</v>
      </c>
      <c r="C500" s="7">
        <v>37596</v>
      </c>
      <c r="D500" s="8" t="s">
        <v>142</v>
      </c>
      <c r="E500" s="8" t="s">
        <v>44</v>
      </c>
      <c r="F500" s="6">
        <v>425</v>
      </c>
      <c r="G500" s="6">
        <v>60</v>
      </c>
      <c r="H500" s="6">
        <v>8</v>
      </c>
      <c r="I500" s="6" t="s">
        <v>15</v>
      </c>
      <c r="J500" s="6" t="s">
        <v>18</v>
      </c>
      <c r="K500" s="6" t="s">
        <v>53</v>
      </c>
      <c r="L500" t="str">
        <f>VLOOKUP(E500,Lookup_Data!$C$7:$E$25,2,FALSE)</f>
        <v>England</v>
      </c>
      <c r="M500" t="str">
        <f>VLOOKUP(E500,Lookup_Data!$C$7:$E$25,3,FALSE)</f>
        <v>NEUAL</v>
      </c>
    </row>
    <row r="501" spans="2:13" x14ac:dyDescent="0.2">
      <c r="B501" s="12" t="s">
        <v>187</v>
      </c>
      <c r="C501" s="7">
        <v>37660</v>
      </c>
      <c r="D501" s="8" t="s">
        <v>252</v>
      </c>
      <c r="E501" s="8" t="s">
        <v>26</v>
      </c>
      <c r="F501" s="6">
        <v>425</v>
      </c>
      <c r="G501" s="6">
        <v>60</v>
      </c>
      <c r="H501" s="6">
        <v>2</v>
      </c>
      <c r="I501" s="6" t="s">
        <v>22</v>
      </c>
      <c r="J501" s="6" t="s">
        <v>18</v>
      </c>
      <c r="K501" s="6" t="s">
        <v>53</v>
      </c>
      <c r="L501" t="str">
        <f>VLOOKUP(E501,Lookup_Data!$C$7:$E$25,2,FALSE)</f>
        <v>England</v>
      </c>
      <c r="M501" t="str">
        <f>VLOOKUP(E501,Lookup_Data!$C$7:$E$25,3,FALSE)</f>
        <v>BUTTS</v>
      </c>
    </row>
    <row r="502" spans="2:13" x14ac:dyDescent="0.2">
      <c r="B502" s="12" t="s">
        <v>309</v>
      </c>
      <c r="C502" s="10">
        <v>37583</v>
      </c>
      <c r="D502" s="11" t="s">
        <v>287</v>
      </c>
      <c r="E502" s="11" t="s">
        <v>36</v>
      </c>
      <c r="F502" s="12">
        <v>425</v>
      </c>
      <c r="I502" s="6" t="s">
        <v>15</v>
      </c>
      <c r="J502" s="6" t="s">
        <v>18</v>
      </c>
      <c r="K502" s="6" t="s">
        <v>17</v>
      </c>
      <c r="L502" t="str">
        <f>VLOOKUP(E502,Lookup_Data!$C$7:$E$25,2,FALSE)</f>
        <v>England</v>
      </c>
      <c r="M502" t="str">
        <f>VLOOKUP(E502,Lookup_Data!$C$7:$E$25,3,FALSE)</f>
        <v>SWWU</v>
      </c>
    </row>
    <row r="503" spans="2:13" x14ac:dyDescent="0.2">
      <c r="B503" s="12" t="s">
        <v>309</v>
      </c>
      <c r="C503" s="10">
        <v>37589</v>
      </c>
      <c r="D503" s="11" t="s">
        <v>171</v>
      </c>
      <c r="E503" s="11" t="s">
        <v>79</v>
      </c>
      <c r="F503" s="12">
        <v>424</v>
      </c>
      <c r="G503" s="12">
        <v>60</v>
      </c>
      <c r="H503" s="12">
        <v>6</v>
      </c>
      <c r="I503" s="6" t="s">
        <v>15</v>
      </c>
      <c r="J503" s="6" t="s">
        <v>80</v>
      </c>
      <c r="K503" s="6" t="s">
        <v>53</v>
      </c>
      <c r="L503" t="str">
        <f>VLOOKUP(E503,Lookup_Data!$C$7:$E$25,2,FALSE)</f>
        <v>Wales</v>
      </c>
      <c r="M503" t="str">
        <f>VLOOKUP(E503,Lookup_Data!$C$7:$E$25,3,FALSE)</f>
        <v>None</v>
      </c>
    </row>
    <row r="504" spans="2:13" x14ac:dyDescent="0.2">
      <c r="B504" s="12" t="s">
        <v>309</v>
      </c>
      <c r="C504" s="10">
        <v>37586</v>
      </c>
      <c r="D504" s="11" t="s">
        <v>337</v>
      </c>
      <c r="E504" s="11" t="s">
        <v>50</v>
      </c>
      <c r="F504" s="12">
        <v>424</v>
      </c>
      <c r="G504" s="12">
        <v>60</v>
      </c>
      <c r="H504" s="12">
        <v>5</v>
      </c>
      <c r="I504" s="6" t="s">
        <v>15</v>
      </c>
      <c r="J504" s="6" t="s">
        <v>18</v>
      </c>
      <c r="K504" s="6" t="s">
        <v>53</v>
      </c>
      <c r="L504" t="str">
        <f>VLOOKUP(E504,Lookup_Data!$C$7:$E$25,2,FALSE)</f>
        <v>England</v>
      </c>
      <c r="M504" t="str">
        <f>VLOOKUP(E504,Lookup_Data!$C$7:$E$25,3,FALSE)</f>
        <v>None</v>
      </c>
    </row>
    <row r="505" spans="2:13" x14ac:dyDescent="0.2">
      <c r="B505" s="12" t="s">
        <v>309</v>
      </c>
      <c r="C505" s="10">
        <v>37584</v>
      </c>
      <c r="D505" s="11" t="s">
        <v>235</v>
      </c>
      <c r="E505" s="11" t="s">
        <v>211</v>
      </c>
      <c r="F505" s="12">
        <v>423</v>
      </c>
      <c r="G505" s="12">
        <v>60</v>
      </c>
      <c r="H505" s="12">
        <v>6</v>
      </c>
      <c r="I505" s="6" t="s">
        <v>15</v>
      </c>
      <c r="J505" s="6" t="s">
        <v>18</v>
      </c>
      <c r="K505" s="6" t="s">
        <v>53</v>
      </c>
      <c r="L505" t="str">
        <f>VLOOKUP(E505,Lookup_Data!$C$7:$E$25,2,FALSE)</f>
        <v>England</v>
      </c>
      <c r="M505" t="str">
        <f>VLOOKUP(E505,Lookup_Data!$C$7:$E$25,3,FALSE)</f>
        <v>BUTTS</v>
      </c>
    </row>
    <row r="506" spans="2:13" x14ac:dyDescent="0.2">
      <c r="B506" s="6" t="s">
        <v>398</v>
      </c>
      <c r="C506" s="7">
        <v>37563</v>
      </c>
      <c r="D506" s="8" t="s">
        <v>329</v>
      </c>
      <c r="E506" s="8" t="s">
        <v>21</v>
      </c>
      <c r="F506" s="6">
        <v>423</v>
      </c>
      <c r="G506" s="6">
        <v>60</v>
      </c>
      <c r="H506" s="6">
        <v>6</v>
      </c>
      <c r="I506" s="6" t="s">
        <v>15</v>
      </c>
      <c r="J506" s="6" t="s">
        <v>18</v>
      </c>
      <c r="K506" s="6" t="s">
        <v>53</v>
      </c>
      <c r="L506" t="str">
        <f>VLOOKUP(E506,Lookup_Data!$C$7:$E$25,2,FALSE)</f>
        <v>England</v>
      </c>
      <c r="M506" t="str">
        <f>VLOOKUP(E506,Lookup_Data!$C$7:$E$25,3,FALSE)</f>
        <v>BUTTS</v>
      </c>
    </row>
    <row r="507" spans="2:13" x14ac:dyDescent="0.2">
      <c r="B507" s="12" t="s">
        <v>187</v>
      </c>
      <c r="C507" s="7"/>
      <c r="D507" s="8" t="s">
        <v>253</v>
      </c>
      <c r="E507" s="8" t="s">
        <v>61</v>
      </c>
      <c r="F507" s="6">
        <v>423</v>
      </c>
      <c r="G507" s="6">
        <v>60</v>
      </c>
      <c r="H507" s="6">
        <v>3</v>
      </c>
      <c r="I507" s="6" t="s">
        <v>22</v>
      </c>
      <c r="J507" s="6" t="s">
        <v>18</v>
      </c>
      <c r="K507" s="6" t="s">
        <v>17</v>
      </c>
      <c r="L507" t="str">
        <f>VLOOKUP(E507,Lookup_Data!$C$7:$E$25,2,FALSE)</f>
        <v>Scotland</v>
      </c>
      <c r="M507" t="str">
        <f>VLOOKUP(E507,Lookup_Data!$C$7:$E$25,3,FALSE)</f>
        <v>SUSF</v>
      </c>
    </row>
    <row r="508" spans="2:13" x14ac:dyDescent="0.2">
      <c r="B508" s="12" t="s">
        <v>309</v>
      </c>
      <c r="C508" s="10">
        <v>37569</v>
      </c>
      <c r="D508" s="11" t="s">
        <v>99</v>
      </c>
      <c r="E508" s="11" t="s">
        <v>24</v>
      </c>
      <c r="F508" s="12">
        <v>422</v>
      </c>
      <c r="G508" s="12">
        <v>60</v>
      </c>
      <c r="H508" s="12">
        <v>4</v>
      </c>
      <c r="I508" s="6" t="s">
        <v>15</v>
      </c>
      <c r="J508" s="6" t="s">
        <v>18</v>
      </c>
      <c r="K508" s="6" t="s">
        <v>17</v>
      </c>
      <c r="L508" t="str">
        <f>VLOOKUP(E508,Lookup_Data!$C$7:$E$25,2,FALSE)</f>
        <v>England</v>
      </c>
      <c r="M508" t="str">
        <f>VLOOKUP(E508,Lookup_Data!$C$7:$E$25,3,FALSE)</f>
        <v>BUTTS</v>
      </c>
    </row>
    <row r="509" spans="2:13" x14ac:dyDescent="0.2">
      <c r="B509" s="12" t="s">
        <v>309</v>
      </c>
      <c r="C509" s="10">
        <v>37569</v>
      </c>
      <c r="D509" s="11" t="s">
        <v>338</v>
      </c>
      <c r="E509" s="11" t="s">
        <v>211</v>
      </c>
      <c r="F509" s="12">
        <v>422</v>
      </c>
      <c r="G509" s="12">
        <v>60</v>
      </c>
      <c r="H509" s="12">
        <v>4</v>
      </c>
      <c r="I509" s="6" t="s">
        <v>15</v>
      </c>
      <c r="J509" s="6" t="s">
        <v>18</v>
      </c>
      <c r="K509" s="6" t="s">
        <v>17</v>
      </c>
      <c r="L509" t="str">
        <f>VLOOKUP(E509,Lookup_Data!$C$7:$E$25,2,FALSE)</f>
        <v>England</v>
      </c>
      <c r="M509" t="str">
        <f>VLOOKUP(E509,Lookup_Data!$C$7:$E$25,3,FALSE)</f>
        <v>BUTTS</v>
      </c>
    </row>
    <row r="510" spans="2:13" x14ac:dyDescent="0.2">
      <c r="B510" s="12" t="s">
        <v>187</v>
      </c>
      <c r="C510" s="7"/>
      <c r="D510" s="8" t="s">
        <v>254</v>
      </c>
      <c r="E510" s="8" t="s">
        <v>191</v>
      </c>
      <c r="F510" s="6">
        <v>422</v>
      </c>
      <c r="G510" s="6">
        <v>59</v>
      </c>
      <c r="H510" s="6">
        <v>5</v>
      </c>
      <c r="I510" s="6" t="s">
        <v>15</v>
      </c>
      <c r="J510" s="6" t="s">
        <v>18</v>
      </c>
      <c r="K510" s="6" t="s">
        <v>53</v>
      </c>
      <c r="L510" t="str">
        <f>VLOOKUP(E510,Lookup_Data!$C$7:$E$25,2,FALSE)</f>
        <v>England</v>
      </c>
      <c r="M510" t="str">
        <f>VLOOKUP(E510,Lookup_Data!$C$7:$E$25,3,FALSE)</f>
        <v>SWWU</v>
      </c>
    </row>
    <row r="511" spans="2:13" x14ac:dyDescent="0.2">
      <c r="B511" s="12" t="s">
        <v>187</v>
      </c>
      <c r="C511" s="7">
        <v>37674</v>
      </c>
      <c r="D511" s="8" t="s">
        <v>153</v>
      </c>
      <c r="E511" s="8" t="s">
        <v>46</v>
      </c>
      <c r="F511" s="6">
        <v>421</v>
      </c>
      <c r="G511" s="6">
        <v>60</v>
      </c>
      <c r="H511" s="6">
        <v>4</v>
      </c>
      <c r="I511" s="6" t="s">
        <v>15</v>
      </c>
      <c r="J511" s="6" t="s">
        <v>18</v>
      </c>
      <c r="K511" s="6" t="s">
        <v>53</v>
      </c>
      <c r="L511" t="str">
        <f>VLOOKUP(E511,Lookup_Data!$C$7:$E$25,2,FALSE)</f>
        <v>England</v>
      </c>
      <c r="M511" t="str">
        <f>VLOOKUP(E511,Lookup_Data!$C$7:$E$25,3,FALSE)</f>
        <v>NEUAL</v>
      </c>
    </row>
    <row r="512" spans="2:13" x14ac:dyDescent="0.2">
      <c r="B512" s="6" t="s">
        <v>12</v>
      </c>
      <c r="C512" s="7">
        <v>37604</v>
      </c>
      <c r="D512" s="8" t="s">
        <v>143</v>
      </c>
      <c r="E512" s="8" t="s">
        <v>14</v>
      </c>
      <c r="F512" s="6">
        <v>420</v>
      </c>
      <c r="G512" s="6">
        <v>60</v>
      </c>
      <c r="H512" s="6">
        <v>6</v>
      </c>
      <c r="I512" s="6" t="s">
        <v>15</v>
      </c>
      <c r="J512" s="6" t="s">
        <v>18</v>
      </c>
      <c r="K512" s="6" t="s">
        <v>53</v>
      </c>
      <c r="L512" t="str">
        <f>VLOOKUP(E512,Lookup_Data!$C$7:$E$25,2,FALSE)</f>
        <v>Scotland</v>
      </c>
      <c r="M512" t="str">
        <f>VLOOKUP(E512,Lookup_Data!$C$7:$E$25,3,FALSE)</f>
        <v>SUSF</v>
      </c>
    </row>
    <row r="513" spans="2:13" x14ac:dyDescent="0.2">
      <c r="B513" s="12" t="s">
        <v>309</v>
      </c>
      <c r="C513" s="10">
        <v>37580</v>
      </c>
      <c r="D513" s="11" t="s">
        <v>238</v>
      </c>
      <c r="E513" s="11" t="s">
        <v>79</v>
      </c>
      <c r="F513" s="12">
        <v>420</v>
      </c>
      <c r="G513" s="12">
        <v>60</v>
      </c>
      <c r="H513" s="12">
        <v>2</v>
      </c>
      <c r="I513" s="6" t="s">
        <v>22</v>
      </c>
      <c r="J513" s="6" t="s">
        <v>80</v>
      </c>
      <c r="K513" s="6" t="s">
        <v>17</v>
      </c>
      <c r="L513" t="str">
        <f>VLOOKUP(E513,Lookup_Data!$C$7:$E$25,2,FALSE)</f>
        <v>Wales</v>
      </c>
      <c r="M513" t="str">
        <f>VLOOKUP(E513,Lookup_Data!$C$7:$E$25,3,FALSE)</f>
        <v>None</v>
      </c>
    </row>
    <row r="514" spans="2:13" x14ac:dyDescent="0.2">
      <c r="B514" s="12" t="s">
        <v>187</v>
      </c>
      <c r="C514" s="7"/>
      <c r="D514" s="13" t="s">
        <v>255</v>
      </c>
      <c r="E514" s="8" t="s">
        <v>63</v>
      </c>
      <c r="F514" s="6">
        <v>420</v>
      </c>
      <c r="G514" s="6">
        <v>60</v>
      </c>
      <c r="H514" s="6"/>
      <c r="I514" s="6" t="s">
        <v>15</v>
      </c>
      <c r="J514" s="6" t="s">
        <v>18</v>
      </c>
      <c r="K514" s="6" t="s">
        <v>53</v>
      </c>
      <c r="L514" t="str">
        <f>VLOOKUP(E514,Lookup_Data!$C$7:$E$25,2,FALSE)</f>
        <v>England</v>
      </c>
      <c r="M514" t="str">
        <f>VLOOKUP(E514,Lookup_Data!$C$7:$E$25,3,FALSE)</f>
        <v>BUTTS</v>
      </c>
    </row>
    <row r="515" spans="2:13" x14ac:dyDescent="0.2">
      <c r="B515" s="12" t="s">
        <v>187</v>
      </c>
      <c r="C515" s="7">
        <v>37680</v>
      </c>
      <c r="D515" s="8" t="s">
        <v>160</v>
      </c>
      <c r="E515" s="8" t="s">
        <v>79</v>
      </c>
      <c r="F515" s="6">
        <v>419</v>
      </c>
      <c r="G515" s="6">
        <v>60</v>
      </c>
      <c r="H515" s="6">
        <v>4</v>
      </c>
      <c r="I515" s="6" t="s">
        <v>22</v>
      </c>
      <c r="J515" s="6" t="s">
        <v>80</v>
      </c>
      <c r="K515" s="6" t="s">
        <v>53</v>
      </c>
      <c r="L515" t="str">
        <f>VLOOKUP(E515,Lookup_Data!$C$7:$E$25,2,FALSE)</f>
        <v>Wales</v>
      </c>
      <c r="M515" t="str">
        <f>VLOOKUP(E515,Lookup_Data!$C$7:$E$25,3,FALSE)</f>
        <v>None</v>
      </c>
    </row>
    <row r="516" spans="2:13" x14ac:dyDescent="0.2">
      <c r="B516" s="6" t="s">
        <v>12</v>
      </c>
      <c r="C516" s="7">
        <v>37650</v>
      </c>
      <c r="D516" s="8" t="s">
        <v>144</v>
      </c>
      <c r="E516" s="8" t="s">
        <v>79</v>
      </c>
      <c r="F516" s="6">
        <v>418</v>
      </c>
      <c r="G516" s="6">
        <v>60</v>
      </c>
      <c r="H516" s="6">
        <v>4</v>
      </c>
      <c r="I516" s="6" t="s">
        <v>22</v>
      </c>
      <c r="J516" s="6" t="s">
        <v>18</v>
      </c>
      <c r="K516" s="6" t="s">
        <v>17</v>
      </c>
      <c r="L516" t="str">
        <f>VLOOKUP(E516,Lookup_Data!$C$7:$E$25,2,FALSE)</f>
        <v>Wales</v>
      </c>
      <c r="M516" t="str">
        <f>VLOOKUP(E516,Lookup_Data!$C$7:$E$25,3,FALSE)</f>
        <v>None</v>
      </c>
    </row>
    <row r="517" spans="2:13" x14ac:dyDescent="0.2">
      <c r="B517" s="12" t="s">
        <v>309</v>
      </c>
      <c r="C517" s="10">
        <v>37577</v>
      </c>
      <c r="D517" s="11" t="s">
        <v>255</v>
      </c>
      <c r="E517" s="11" t="s">
        <v>63</v>
      </c>
      <c r="F517" s="12">
        <v>418</v>
      </c>
      <c r="G517" s="12">
        <v>60</v>
      </c>
      <c r="H517" s="12">
        <v>2</v>
      </c>
      <c r="I517" s="6" t="s">
        <v>15</v>
      </c>
      <c r="J517" s="6" t="s">
        <v>18</v>
      </c>
      <c r="K517" s="6" t="s">
        <v>53</v>
      </c>
      <c r="L517" t="str">
        <f>VLOOKUP(E517,Lookup_Data!$C$7:$E$25,2,FALSE)</f>
        <v>England</v>
      </c>
      <c r="M517" t="str">
        <f>VLOOKUP(E517,Lookup_Data!$C$7:$E$25,3,FALSE)</f>
        <v>BUTTS</v>
      </c>
    </row>
    <row r="518" spans="2:13" x14ac:dyDescent="0.2">
      <c r="B518" s="6" t="s">
        <v>398</v>
      </c>
      <c r="C518" s="7">
        <v>37550</v>
      </c>
      <c r="D518" s="8" t="s">
        <v>266</v>
      </c>
      <c r="E518" s="8" t="s">
        <v>50</v>
      </c>
      <c r="F518" s="6">
        <v>418</v>
      </c>
      <c r="G518" s="6">
        <v>59</v>
      </c>
      <c r="H518" s="6">
        <v>4</v>
      </c>
      <c r="I518" s="6" t="s">
        <v>15</v>
      </c>
      <c r="J518" s="6" t="s">
        <v>18</v>
      </c>
      <c r="K518" s="6" t="s">
        <v>17</v>
      </c>
      <c r="L518" t="str">
        <f>VLOOKUP(E518,Lookup_Data!$C$7:$E$25,2,FALSE)</f>
        <v>England</v>
      </c>
      <c r="M518" t="str">
        <f>VLOOKUP(E518,Lookup_Data!$C$7:$E$25,3,FALSE)</f>
        <v>None</v>
      </c>
    </row>
    <row r="519" spans="2:13" x14ac:dyDescent="0.2">
      <c r="B519" s="12" t="s">
        <v>309</v>
      </c>
      <c r="C519" s="10">
        <v>37584</v>
      </c>
      <c r="D519" s="11" t="s">
        <v>257</v>
      </c>
      <c r="E519" s="11" t="s">
        <v>211</v>
      </c>
      <c r="F519" s="12">
        <v>417</v>
      </c>
      <c r="G519" s="12">
        <v>60</v>
      </c>
      <c r="H519" s="12">
        <v>2</v>
      </c>
      <c r="I519" s="6" t="s">
        <v>15</v>
      </c>
      <c r="J519" s="6" t="s">
        <v>18</v>
      </c>
      <c r="K519" s="6" t="s">
        <v>53</v>
      </c>
      <c r="L519" t="str">
        <f>VLOOKUP(E519,Lookup_Data!$C$7:$E$25,2,FALSE)</f>
        <v>England</v>
      </c>
      <c r="M519" t="str">
        <f>VLOOKUP(E519,Lookup_Data!$C$7:$E$25,3,FALSE)</f>
        <v>BUTTS</v>
      </c>
    </row>
    <row r="520" spans="2:13" x14ac:dyDescent="0.2">
      <c r="B520" s="6" t="s">
        <v>398</v>
      </c>
      <c r="C520" s="7">
        <v>37563</v>
      </c>
      <c r="D520" s="8" t="s">
        <v>219</v>
      </c>
      <c r="E520" s="8" t="s">
        <v>211</v>
      </c>
      <c r="F520" s="6">
        <v>415</v>
      </c>
      <c r="G520" s="6">
        <v>59</v>
      </c>
      <c r="H520" s="6">
        <v>6</v>
      </c>
      <c r="I520" s="6" t="s">
        <v>15</v>
      </c>
      <c r="J520" s="6" t="s">
        <v>18</v>
      </c>
      <c r="K520" s="6" t="s">
        <v>17</v>
      </c>
      <c r="L520" t="str">
        <f>VLOOKUP(E520,Lookup_Data!$C$7:$E$25,2,FALSE)</f>
        <v>England</v>
      </c>
      <c r="M520" t="str">
        <f>VLOOKUP(E520,Lookup_Data!$C$7:$E$25,3,FALSE)</f>
        <v>BUTTS</v>
      </c>
    </row>
    <row r="521" spans="2:13" x14ac:dyDescent="0.2">
      <c r="B521" s="6" t="s">
        <v>12</v>
      </c>
      <c r="C521" s="7"/>
      <c r="D521" s="13" t="s">
        <v>145</v>
      </c>
      <c r="E521" s="8" t="s">
        <v>48</v>
      </c>
      <c r="F521" s="6">
        <v>415</v>
      </c>
      <c r="G521" s="6">
        <v>59</v>
      </c>
      <c r="H521" s="6">
        <v>2</v>
      </c>
      <c r="I521" s="6" t="s">
        <v>22</v>
      </c>
      <c r="J521" s="6" t="s">
        <v>18</v>
      </c>
      <c r="K521" s="6" t="s">
        <v>17</v>
      </c>
      <c r="L521" t="str">
        <f>VLOOKUP(E521,Lookup_Data!$C$7:$E$25,2,FALSE)</f>
        <v>Scotland</v>
      </c>
      <c r="M521" t="str">
        <f>VLOOKUP(E521,Lookup_Data!$C$7:$E$25,3,FALSE)</f>
        <v>SUSF</v>
      </c>
    </row>
    <row r="522" spans="2:13" x14ac:dyDescent="0.2">
      <c r="B522" s="12" t="s">
        <v>187</v>
      </c>
      <c r="C522" s="7">
        <v>37309</v>
      </c>
      <c r="D522" s="8" t="s">
        <v>256</v>
      </c>
      <c r="E522" s="8" t="s">
        <v>34</v>
      </c>
      <c r="F522" s="6">
        <v>414</v>
      </c>
      <c r="G522" s="6">
        <v>60</v>
      </c>
      <c r="H522" s="6">
        <v>5</v>
      </c>
      <c r="I522" s="6" t="s">
        <v>15</v>
      </c>
      <c r="J522" s="6" t="s">
        <v>18</v>
      </c>
      <c r="K522" s="6" t="s">
        <v>17</v>
      </c>
      <c r="L522" t="str">
        <f>VLOOKUP(E522,Lookup_Data!$C$7:$E$25,2,FALSE)</f>
        <v>England</v>
      </c>
      <c r="M522" t="str">
        <f>VLOOKUP(E522,Lookup_Data!$C$7:$E$25,3,FALSE)</f>
        <v>SEAL</v>
      </c>
    </row>
    <row r="523" spans="2:13" x14ac:dyDescent="0.2">
      <c r="B523" s="12" t="s">
        <v>187</v>
      </c>
      <c r="C523" s="7">
        <v>37674</v>
      </c>
      <c r="D523" s="8" t="s">
        <v>257</v>
      </c>
      <c r="E523" s="8" t="s">
        <v>211</v>
      </c>
      <c r="F523" s="6">
        <v>414</v>
      </c>
      <c r="G523" s="6">
        <v>60</v>
      </c>
      <c r="H523" s="6">
        <v>5</v>
      </c>
      <c r="I523" s="6" t="s">
        <v>15</v>
      </c>
      <c r="J523" s="6" t="s">
        <v>18</v>
      </c>
      <c r="K523" s="6" t="s">
        <v>53</v>
      </c>
      <c r="L523" t="str">
        <f>VLOOKUP(E523,Lookup_Data!$C$7:$E$25,2,FALSE)</f>
        <v>England</v>
      </c>
      <c r="M523" t="str">
        <f>VLOOKUP(E523,Lookup_Data!$C$7:$E$25,3,FALSE)</f>
        <v>BUTTS</v>
      </c>
    </row>
    <row r="524" spans="2:13" x14ac:dyDescent="0.2">
      <c r="B524" s="6" t="s">
        <v>398</v>
      </c>
      <c r="C524" s="7">
        <v>37563</v>
      </c>
      <c r="D524" s="8" t="s">
        <v>409</v>
      </c>
      <c r="E524" s="8" t="s">
        <v>21</v>
      </c>
      <c r="F524" s="6">
        <v>414</v>
      </c>
      <c r="G524" s="6">
        <v>60</v>
      </c>
      <c r="H524" s="6">
        <v>4</v>
      </c>
      <c r="I524" s="6" t="s">
        <v>15</v>
      </c>
      <c r="J524" s="6" t="s">
        <v>18</v>
      </c>
      <c r="K524" s="6" t="s">
        <v>53</v>
      </c>
      <c r="L524" t="str">
        <f>VLOOKUP(E524,Lookup_Data!$C$7:$E$25,2,FALSE)</f>
        <v>England</v>
      </c>
      <c r="M524" t="str">
        <f>VLOOKUP(E524,Lookup_Data!$C$7:$E$25,3,FALSE)</f>
        <v>BUTTS</v>
      </c>
    </row>
    <row r="525" spans="2:13" x14ac:dyDescent="0.2">
      <c r="B525" s="12" t="s">
        <v>187</v>
      </c>
      <c r="C525" s="7">
        <v>37675</v>
      </c>
      <c r="D525" s="8" t="s">
        <v>258</v>
      </c>
      <c r="E525" s="8" t="s">
        <v>48</v>
      </c>
      <c r="F525" s="6">
        <v>414</v>
      </c>
      <c r="G525" s="6">
        <v>60</v>
      </c>
      <c r="H525" s="6">
        <v>3</v>
      </c>
      <c r="I525" s="6" t="s">
        <v>15</v>
      </c>
      <c r="J525" s="6" t="s">
        <v>18</v>
      </c>
      <c r="K525" s="6" t="s">
        <v>53</v>
      </c>
      <c r="L525" t="str">
        <f>VLOOKUP(E525,Lookup_Data!$C$7:$E$25,2,FALSE)</f>
        <v>Scotland</v>
      </c>
      <c r="M525" t="str">
        <f>VLOOKUP(E525,Lookup_Data!$C$7:$E$25,3,FALSE)</f>
        <v>SUSF</v>
      </c>
    </row>
    <row r="526" spans="2:13" x14ac:dyDescent="0.2">
      <c r="B526" s="12" t="s">
        <v>187</v>
      </c>
      <c r="C526" s="7"/>
      <c r="D526" s="8" t="s">
        <v>259</v>
      </c>
      <c r="E526" s="8" t="s">
        <v>63</v>
      </c>
      <c r="F526" s="6">
        <v>414</v>
      </c>
      <c r="G526" s="6">
        <v>59</v>
      </c>
      <c r="H526" s="6">
        <v>6</v>
      </c>
      <c r="I526" s="6" t="s">
        <v>15</v>
      </c>
      <c r="J526" s="6" t="s">
        <v>18</v>
      </c>
      <c r="K526" s="6" t="s">
        <v>53</v>
      </c>
      <c r="L526" t="str">
        <f>VLOOKUP(E526,Lookup_Data!$C$7:$E$25,2,FALSE)</f>
        <v>England</v>
      </c>
      <c r="M526" t="str">
        <f>VLOOKUP(E526,Lookup_Data!$C$7:$E$25,3,FALSE)</f>
        <v>BUTTS</v>
      </c>
    </row>
    <row r="527" spans="2:13" x14ac:dyDescent="0.2">
      <c r="B527" s="6" t="s">
        <v>398</v>
      </c>
      <c r="C527" s="7">
        <v>37550</v>
      </c>
      <c r="D527" s="8" t="s">
        <v>49</v>
      </c>
      <c r="E527" s="8" t="s">
        <v>50</v>
      </c>
      <c r="F527" s="6">
        <v>413</v>
      </c>
      <c r="G527" s="6">
        <v>60</v>
      </c>
      <c r="H527" s="6">
        <v>7</v>
      </c>
      <c r="I527" s="6" t="s">
        <v>22</v>
      </c>
      <c r="J527" s="6" t="s">
        <v>18</v>
      </c>
      <c r="K527" s="6" t="s">
        <v>17</v>
      </c>
      <c r="L527" t="str">
        <f>VLOOKUP(E527,Lookup_Data!$C$7:$E$25,2,FALSE)</f>
        <v>England</v>
      </c>
      <c r="M527" t="str">
        <f>VLOOKUP(E527,Lookup_Data!$C$7:$E$25,3,FALSE)</f>
        <v>None</v>
      </c>
    </row>
    <row r="528" spans="2:13" x14ac:dyDescent="0.2">
      <c r="B528" s="6" t="s">
        <v>12</v>
      </c>
      <c r="C528" s="7">
        <v>37596</v>
      </c>
      <c r="D528" s="8" t="s">
        <v>146</v>
      </c>
      <c r="E528" s="8" t="s">
        <v>44</v>
      </c>
      <c r="F528" s="6">
        <v>413</v>
      </c>
      <c r="G528" s="6">
        <v>60</v>
      </c>
      <c r="H528" s="6">
        <v>4</v>
      </c>
      <c r="I528" s="6" t="s">
        <v>15</v>
      </c>
      <c r="J528" s="6" t="s">
        <v>18</v>
      </c>
      <c r="K528" s="6" t="s">
        <v>53</v>
      </c>
      <c r="L528" t="str">
        <f>VLOOKUP(E528,Lookup_Data!$C$7:$E$25,2,FALSE)</f>
        <v>England</v>
      </c>
      <c r="M528" t="str">
        <f>VLOOKUP(E528,Lookup_Data!$C$7:$E$25,3,FALSE)</f>
        <v>NEUAL</v>
      </c>
    </row>
    <row r="529" spans="2:13" x14ac:dyDescent="0.2">
      <c r="B529" s="6" t="s">
        <v>398</v>
      </c>
      <c r="C529" s="7">
        <v>37535</v>
      </c>
      <c r="D529" s="8" t="s">
        <v>410</v>
      </c>
      <c r="E529" s="8" t="s">
        <v>30</v>
      </c>
      <c r="F529" s="6">
        <v>413</v>
      </c>
      <c r="G529" s="6">
        <v>60</v>
      </c>
      <c r="H529" s="6">
        <v>4</v>
      </c>
      <c r="I529" s="6" t="s">
        <v>15</v>
      </c>
      <c r="J529" s="6" t="s">
        <v>18</v>
      </c>
      <c r="K529" s="6" t="s">
        <v>53</v>
      </c>
      <c r="L529" t="str">
        <f>VLOOKUP(E529,Lookup_Data!$C$7:$E$25,2,FALSE)</f>
        <v>England</v>
      </c>
      <c r="M529" t="str">
        <f>VLOOKUP(E529,Lookup_Data!$C$7:$E$25,3,FALSE)</f>
        <v>SWWU</v>
      </c>
    </row>
    <row r="530" spans="2:13" x14ac:dyDescent="0.2">
      <c r="B530" s="12" t="s">
        <v>309</v>
      </c>
      <c r="C530" s="10">
        <v>37585</v>
      </c>
      <c r="D530" s="11" t="s">
        <v>130</v>
      </c>
      <c r="E530" s="11" t="s">
        <v>21</v>
      </c>
      <c r="F530" s="12">
        <v>413</v>
      </c>
      <c r="G530" s="12">
        <v>60</v>
      </c>
      <c r="H530" s="12">
        <v>3</v>
      </c>
      <c r="I530" s="6" t="s">
        <v>22</v>
      </c>
      <c r="J530" s="6" t="s">
        <v>18</v>
      </c>
      <c r="K530" s="6" t="s">
        <v>17</v>
      </c>
      <c r="L530" t="str">
        <f>VLOOKUP(E530,Lookup_Data!$C$7:$E$25,2,FALSE)</f>
        <v>England</v>
      </c>
      <c r="M530" t="str">
        <f>VLOOKUP(E530,Lookup_Data!$C$7:$E$25,3,FALSE)</f>
        <v>BUTTS</v>
      </c>
    </row>
    <row r="531" spans="2:13" x14ac:dyDescent="0.2">
      <c r="B531" s="12" t="s">
        <v>309</v>
      </c>
      <c r="C531" s="10">
        <v>37589</v>
      </c>
      <c r="D531" s="11" t="s">
        <v>120</v>
      </c>
      <c r="E531" s="11" t="s">
        <v>83</v>
      </c>
      <c r="F531" s="12">
        <v>413</v>
      </c>
      <c r="G531" s="12">
        <v>60</v>
      </c>
      <c r="H531" s="12">
        <v>3</v>
      </c>
      <c r="I531" s="6" t="s">
        <v>15</v>
      </c>
      <c r="J531" s="6" t="s">
        <v>18</v>
      </c>
      <c r="K531" s="6" t="s">
        <v>53</v>
      </c>
      <c r="L531" t="str">
        <f>VLOOKUP(E531,Lookup_Data!$C$7:$E$25,2,FALSE)</f>
        <v>England</v>
      </c>
      <c r="M531" t="str">
        <f>VLOOKUP(E531,Lookup_Data!$C$7:$E$25,3,FALSE)</f>
        <v>NEUAL</v>
      </c>
    </row>
    <row r="532" spans="2:13" x14ac:dyDescent="0.2">
      <c r="B532" s="12" t="s">
        <v>309</v>
      </c>
      <c r="C532" s="10">
        <v>37590</v>
      </c>
      <c r="D532" s="11" t="s">
        <v>142</v>
      </c>
      <c r="E532" s="11" t="s">
        <v>44</v>
      </c>
      <c r="F532" s="12">
        <v>413</v>
      </c>
      <c r="G532" s="12">
        <v>59</v>
      </c>
      <c r="H532" s="12">
        <v>6</v>
      </c>
      <c r="I532" s="6" t="s">
        <v>15</v>
      </c>
      <c r="J532" s="6" t="s">
        <v>18</v>
      </c>
      <c r="K532" s="6" t="s">
        <v>53</v>
      </c>
      <c r="L532" t="str">
        <f>VLOOKUP(E532,Lookup_Data!$C$7:$E$25,2,FALSE)</f>
        <v>England</v>
      </c>
      <c r="M532" t="str">
        <f>VLOOKUP(E532,Lookup_Data!$C$7:$E$25,3,FALSE)</f>
        <v>NEUAL</v>
      </c>
    </row>
    <row r="533" spans="2:13" x14ac:dyDescent="0.2">
      <c r="B533" s="12" t="s">
        <v>309</v>
      </c>
      <c r="C533" s="10">
        <v>37577</v>
      </c>
      <c r="D533" s="11" t="s">
        <v>125</v>
      </c>
      <c r="E533" s="11" t="s">
        <v>63</v>
      </c>
      <c r="F533" s="12">
        <v>412</v>
      </c>
      <c r="G533" s="12">
        <v>60</v>
      </c>
      <c r="H533" s="12">
        <v>8</v>
      </c>
      <c r="I533" s="6" t="s">
        <v>15</v>
      </c>
      <c r="J533" s="6" t="s">
        <v>18</v>
      </c>
      <c r="K533" s="6" t="s">
        <v>17</v>
      </c>
      <c r="L533" t="str">
        <f>VLOOKUP(E533,Lookup_Data!$C$7:$E$25,2,FALSE)</f>
        <v>England</v>
      </c>
      <c r="M533" t="str">
        <f>VLOOKUP(E533,Lookup_Data!$C$7:$E$25,3,FALSE)</f>
        <v>BUTTS</v>
      </c>
    </row>
    <row r="534" spans="2:13" x14ac:dyDescent="0.2">
      <c r="B534" s="12" t="s">
        <v>309</v>
      </c>
      <c r="C534" s="10">
        <v>37569</v>
      </c>
      <c r="D534" s="11" t="s">
        <v>219</v>
      </c>
      <c r="E534" s="11" t="s">
        <v>211</v>
      </c>
      <c r="F534" s="12">
        <v>412</v>
      </c>
      <c r="G534" s="12">
        <v>58</v>
      </c>
      <c r="H534" s="12">
        <v>6</v>
      </c>
      <c r="I534" s="6" t="s">
        <v>15</v>
      </c>
      <c r="J534" s="6" t="s">
        <v>18</v>
      </c>
      <c r="K534" s="6" t="s">
        <v>17</v>
      </c>
      <c r="L534" t="str">
        <f>VLOOKUP(E534,Lookup_Data!$C$7:$E$25,2,FALSE)</f>
        <v>England</v>
      </c>
      <c r="M534" t="str">
        <f>VLOOKUP(E534,Lookup_Data!$C$7:$E$25,3,FALSE)</f>
        <v>BUTTS</v>
      </c>
    </row>
    <row r="535" spans="2:13" x14ac:dyDescent="0.2">
      <c r="B535" s="6" t="s">
        <v>398</v>
      </c>
      <c r="C535" s="7">
        <v>37560</v>
      </c>
      <c r="D535" s="8" t="s">
        <v>134</v>
      </c>
      <c r="E535" s="8" t="s">
        <v>48</v>
      </c>
      <c r="F535" s="6">
        <v>411</v>
      </c>
      <c r="G535" s="6">
        <v>59</v>
      </c>
      <c r="H535" s="6">
        <v>8</v>
      </c>
      <c r="I535" s="6" t="s">
        <v>15</v>
      </c>
      <c r="J535" s="6" t="s">
        <v>18</v>
      </c>
      <c r="K535" s="6" t="s">
        <v>17</v>
      </c>
      <c r="L535" t="str">
        <f>VLOOKUP(E535,Lookup_Data!$C$7:$E$25,2,FALSE)</f>
        <v>Scotland</v>
      </c>
      <c r="M535" t="str">
        <f>VLOOKUP(E535,Lookup_Data!$C$7:$E$25,3,FALSE)</f>
        <v>SUSF</v>
      </c>
    </row>
    <row r="536" spans="2:13" x14ac:dyDescent="0.2">
      <c r="B536" s="12" t="s">
        <v>309</v>
      </c>
      <c r="D536" s="11" t="s">
        <v>339</v>
      </c>
      <c r="E536" s="11" t="s">
        <v>26</v>
      </c>
      <c r="F536" s="12">
        <v>411</v>
      </c>
      <c r="G536" s="12">
        <v>59</v>
      </c>
      <c r="H536" s="12">
        <v>3</v>
      </c>
      <c r="I536" s="6" t="s">
        <v>15</v>
      </c>
      <c r="J536" s="6" t="s">
        <v>18</v>
      </c>
      <c r="K536" s="6" t="s">
        <v>53</v>
      </c>
      <c r="L536" t="str">
        <f>VLOOKUP(E536,Lookup_Data!$C$7:$E$25,2,FALSE)</f>
        <v>England</v>
      </c>
      <c r="M536" t="str">
        <f>VLOOKUP(E536,Lookup_Data!$C$7:$E$25,3,FALSE)</f>
        <v>BUTTS</v>
      </c>
    </row>
    <row r="537" spans="2:13" x14ac:dyDescent="0.2">
      <c r="B537" s="12" t="s">
        <v>187</v>
      </c>
      <c r="C537" s="7">
        <v>37309</v>
      </c>
      <c r="D537" s="11" t="s">
        <v>260</v>
      </c>
      <c r="E537" s="11" t="s">
        <v>34</v>
      </c>
      <c r="F537" s="12">
        <v>411</v>
      </c>
      <c r="G537" s="12">
        <v>58</v>
      </c>
      <c r="H537" s="12">
        <v>4</v>
      </c>
      <c r="I537" s="6" t="s">
        <v>22</v>
      </c>
      <c r="J537" s="6" t="s">
        <v>18</v>
      </c>
      <c r="K537" s="6" t="s">
        <v>53</v>
      </c>
      <c r="L537" t="str">
        <f>VLOOKUP(E537,Lookup_Data!$C$7:$E$25,2,FALSE)</f>
        <v>England</v>
      </c>
      <c r="M537" t="str">
        <f>VLOOKUP(E537,Lookup_Data!$C$7:$E$25,3,FALSE)</f>
        <v>SEAL</v>
      </c>
    </row>
    <row r="538" spans="2:13" x14ac:dyDescent="0.2">
      <c r="B538" s="12" t="s">
        <v>309</v>
      </c>
      <c r="D538" s="11" t="s">
        <v>340</v>
      </c>
      <c r="E538" s="11" t="s">
        <v>48</v>
      </c>
      <c r="F538" s="12">
        <v>410</v>
      </c>
      <c r="G538" s="12">
        <v>60</v>
      </c>
      <c r="H538" s="12">
        <v>5</v>
      </c>
      <c r="I538" s="6" t="s">
        <v>15</v>
      </c>
      <c r="J538" s="6" t="s">
        <v>18</v>
      </c>
      <c r="K538" s="6" t="s">
        <v>17</v>
      </c>
      <c r="L538" t="str">
        <f>VLOOKUP(E538,Lookup_Data!$C$7:$E$25,2,FALSE)</f>
        <v>Scotland</v>
      </c>
      <c r="M538" t="str">
        <f>VLOOKUP(E538,Lookup_Data!$C$7:$E$25,3,FALSE)</f>
        <v>SUSF</v>
      </c>
    </row>
    <row r="539" spans="2:13" x14ac:dyDescent="0.2">
      <c r="B539" s="12" t="s">
        <v>309</v>
      </c>
      <c r="C539" s="10">
        <v>37580</v>
      </c>
      <c r="D539" s="11" t="s">
        <v>341</v>
      </c>
      <c r="E539" s="11" t="s">
        <v>211</v>
      </c>
      <c r="F539" s="12">
        <v>410</v>
      </c>
      <c r="G539" s="12">
        <v>60</v>
      </c>
      <c r="H539" s="12">
        <v>2</v>
      </c>
      <c r="I539" s="6" t="s">
        <v>15</v>
      </c>
      <c r="J539" s="6" t="s">
        <v>18</v>
      </c>
      <c r="K539" s="6" t="s">
        <v>53</v>
      </c>
      <c r="L539" t="str">
        <f>VLOOKUP(E539,Lookup_Data!$C$7:$E$25,2,FALSE)</f>
        <v>England</v>
      </c>
      <c r="M539" t="str">
        <f>VLOOKUP(E539,Lookup_Data!$C$7:$E$25,3,FALSE)</f>
        <v>BUTTS</v>
      </c>
    </row>
    <row r="540" spans="2:13" x14ac:dyDescent="0.2">
      <c r="B540" s="6" t="s">
        <v>398</v>
      </c>
      <c r="C540" s="7">
        <v>37556</v>
      </c>
      <c r="D540" s="8" t="s">
        <v>99</v>
      </c>
      <c r="E540" s="8" t="s">
        <v>24</v>
      </c>
      <c r="F540" s="6">
        <v>410</v>
      </c>
      <c r="G540" s="6">
        <v>60</v>
      </c>
      <c r="H540" s="6">
        <v>1</v>
      </c>
      <c r="I540" s="6" t="s">
        <v>15</v>
      </c>
      <c r="J540" s="6" t="s">
        <v>18</v>
      </c>
      <c r="K540" s="6" t="s">
        <v>17</v>
      </c>
      <c r="L540" t="str">
        <f>VLOOKUP(E540,Lookup_Data!$C$7:$E$25,2,FALSE)</f>
        <v>England</v>
      </c>
      <c r="M540" t="str">
        <f>VLOOKUP(E540,Lookup_Data!$C$7:$E$25,3,FALSE)</f>
        <v>BUTTS</v>
      </c>
    </row>
    <row r="541" spans="2:13" x14ac:dyDescent="0.2">
      <c r="B541" s="12" t="s">
        <v>309</v>
      </c>
      <c r="C541" s="10">
        <v>37589</v>
      </c>
      <c r="D541" s="11" t="s">
        <v>139</v>
      </c>
      <c r="E541" s="11" t="s">
        <v>79</v>
      </c>
      <c r="F541" s="12">
        <v>410</v>
      </c>
      <c r="G541" s="12">
        <v>59</v>
      </c>
      <c r="H541" s="12">
        <v>2</v>
      </c>
      <c r="I541" s="6" t="s">
        <v>22</v>
      </c>
      <c r="J541" s="6" t="s">
        <v>18</v>
      </c>
      <c r="K541" s="6" t="s">
        <v>17</v>
      </c>
      <c r="L541" t="str">
        <f>VLOOKUP(E541,Lookup_Data!$C$7:$E$25,2,FALSE)</f>
        <v>Wales</v>
      </c>
      <c r="M541" t="str">
        <f>VLOOKUP(E541,Lookup_Data!$C$7:$E$25,3,FALSE)</f>
        <v>None</v>
      </c>
    </row>
    <row r="542" spans="2:13" x14ac:dyDescent="0.2">
      <c r="B542" s="12" t="s">
        <v>187</v>
      </c>
      <c r="C542" s="7">
        <v>37668</v>
      </c>
      <c r="D542" s="8" t="s">
        <v>261</v>
      </c>
      <c r="E542" s="8" t="s">
        <v>211</v>
      </c>
      <c r="F542" s="6">
        <v>409</v>
      </c>
      <c r="G542" s="6">
        <v>58</v>
      </c>
      <c r="H542" s="6">
        <v>2</v>
      </c>
      <c r="I542" s="6" t="s">
        <v>22</v>
      </c>
      <c r="J542" s="6" t="s">
        <v>18</v>
      </c>
      <c r="K542" s="6" t="s">
        <v>53</v>
      </c>
      <c r="L542" t="str">
        <f>VLOOKUP(E542,Lookup_Data!$C$7:$E$25,2,FALSE)</f>
        <v>England</v>
      </c>
      <c r="M542" t="str">
        <f>VLOOKUP(E542,Lookup_Data!$C$7:$E$25,3,FALSE)</f>
        <v>BUTTS</v>
      </c>
    </row>
    <row r="543" spans="2:13" x14ac:dyDescent="0.2">
      <c r="B543" s="12" t="s">
        <v>187</v>
      </c>
      <c r="C543" s="10">
        <v>37667</v>
      </c>
      <c r="D543" s="11" t="s">
        <v>262</v>
      </c>
      <c r="E543" s="8" t="s">
        <v>26</v>
      </c>
      <c r="F543" s="12">
        <v>408</v>
      </c>
      <c r="I543" s="6" t="s">
        <v>15</v>
      </c>
      <c r="J543" s="6" t="s">
        <v>18</v>
      </c>
      <c r="K543" s="6" t="s">
        <v>17</v>
      </c>
      <c r="L543" t="str">
        <f>VLOOKUP(E543,Lookup_Data!$C$7:$E$25,2,FALSE)</f>
        <v>England</v>
      </c>
      <c r="M543" t="str">
        <f>VLOOKUP(E543,Lookup_Data!$C$7:$E$25,3,FALSE)</f>
        <v>BUTTS</v>
      </c>
    </row>
    <row r="544" spans="2:13" x14ac:dyDescent="0.2">
      <c r="B544" s="12" t="s">
        <v>187</v>
      </c>
      <c r="C544" s="7"/>
      <c r="D544" s="8" t="s">
        <v>263</v>
      </c>
      <c r="E544" s="8" t="s">
        <v>191</v>
      </c>
      <c r="F544" s="6">
        <v>407</v>
      </c>
      <c r="G544" s="6">
        <v>60</v>
      </c>
      <c r="H544" s="6">
        <v>8</v>
      </c>
      <c r="I544" s="6" t="s">
        <v>15</v>
      </c>
      <c r="J544" s="6" t="s">
        <v>18</v>
      </c>
      <c r="K544" s="6" t="s">
        <v>53</v>
      </c>
      <c r="L544" t="str">
        <f>VLOOKUP(E544,Lookup_Data!$C$7:$E$25,2,FALSE)</f>
        <v>England</v>
      </c>
      <c r="M544" t="str">
        <f>VLOOKUP(E544,Lookup_Data!$C$7:$E$25,3,FALSE)</f>
        <v>SWWU</v>
      </c>
    </row>
    <row r="545" spans="2:13" x14ac:dyDescent="0.2">
      <c r="B545" s="12" t="s">
        <v>309</v>
      </c>
      <c r="C545" s="10" t="s">
        <v>326</v>
      </c>
      <c r="D545" s="11" t="s">
        <v>342</v>
      </c>
      <c r="E545" s="11" t="s">
        <v>191</v>
      </c>
      <c r="F545" s="12">
        <v>407</v>
      </c>
      <c r="G545" s="12">
        <v>60</v>
      </c>
      <c r="H545" s="12">
        <v>5</v>
      </c>
      <c r="I545" s="6" t="s">
        <v>15</v>
      </c>
      <c r="J545" s="6" t="s">
        <v>244</v>
      </c>
      <c r="K545" s="6" t="s">
        <v>17</v>
      </c>
      <c r="L545" t="str">
        <f>VLOOKUP(E545,Lookup_Data!$C$7:$E$25,2,FALSE)</f>
        <v>England</v>
      </c>
      <c r="M545" t="str">
        <f>VLOOKUP(E545,Lookup_Data!$C$7:$E$25,3,FALSE)</f>
        <v>SWWU</v>
      </c>
    </row>
    <row r="546" spans="2:13" x14ac:dyDescent="0.2">
      <c r="B546" s="6" t="s">
        <v>12</v>
      </c>
      <c r="C546" s="7">
        <v>37641</v>
      </c>
      <c r="D546" s="8" t="s">
        <v>147</v>
      </c>
      <c r="E546" s="8" t="s">
        <v>50</v>
      </c>
      <c r="F546" s="6">
        <v>407</v>
      </c>
      <c r="G546" s="6">
        <v>60</v>
      </c>
      <c r="H546" s="6">
        <v>3</v>
      </c>
      <c r="I546" s="6" t="s">
        <v>15</v>
      </c>
      <c r="J546" s="6" t="s">
        <v>18</v>
      </c>
      <c r="K546" s="6" t="s">
        <v>53</v>
      </c>
      <c r="L546" t="str">
        <f>VLOOKUP(E546,Lookup_Data!$C$7:$E$25,2,FALSE)</f>
        <v>England</v>
      </c>
      <c r="M546" t="str">
        <f>VLOOKUP(E546,Lookup_Data!$C$7:$E$25,3,FALSE)</f>
        <v>None</v>
      </c>
    </row>
    <row r="547" spans="2:13" x14ac:dyDescent="0.2">
      <c r="B547" s="6" t="s">
        <v>398</v>
      </c>
      <c r="C547" s="7">
        <v>37499</v>
      </c>
      <c r="D547" s="8" t="s">
        <v>411</v>
      </c>
      <c r="E547" s="8" t="s">
        <v>83</v>
      </c>
      <c r="F547" s="6">
        <v>407</v>
      </c>
      <c r="G547" s="6">
        <v>59</v>
      </c>
      <c r="H547" s="6">
        <v>8</v>
      </c>
      <c r="I547" s="6" t="s">
        <v>15</v>
      </c>
      <c r="J547" s="6" t="s">
        <v>18</v>
      </c>
      <c r="K547" s="6" t="s">
        <v>17</v>
      </c>
      <c r="L547" t="str">
        <f>VLOOKUP(E547,Lookup_Data!$C$7:$E$25,2,FALSE)</f>
        <v>England</v>
      </c>
      <c r="M547" t="str">
        <f>VLOOKUP(E547,Lookup_Data!$C$7:$E$25,3,FALSE)</f>
        <v>NEUAL</v>
      </c>
    </row>
    <row r="548" spans="2:13" x14ac:dyDescent="0.2">
      <c r="B548" s="12" t="s">
        <v>187</v>
      </c>
      <c r="C548" s="7"/>
      <c r="D548" s="11" t="s">
        <v>167</v>
      </c>
      <c r="E548" s="8" t="s">
        <v>83</v>
      </c>
      <c r="F548" s="12">
        <v>406</v>
      </c>
      <c r="G548" s="12">
        <v>60</v>
      </c>
      <c r="H548" s="12">
        <v>5</v>
      </c>
      <c r="I548" s="6" t="s">
        <v>15</v>
      </c>
      <c r="J548" s="6" t="s">
        <v>18</v>
      </c>
      <c r="K548" s="6" t="s">
        <v>53</v>
      </c>
      <c r="L548" t="str">
        <f>VLOOKUP(E548,Lookup_Data!$C$7:$E$25,2,FALSE)</f>
        <v>England</v>
      </c>
      <c r="M548" t="str">
        <f>VLOOKUP(E548,Lookup_Data!$C$7:$E$25,3,FALSE)</f>
        <v>NEUAL</v>
      </c>
    </row>
    <row r="549" spans="2:13" x14ac:dyDescent="0.2">
      <c r="B549" s="12" t="s">
        <v>309</v>
      </c>
      <c r="C549" s="10">
        <v>37590</v>
      </c>
      <c r="D549" s="11" t="s">
        <v>118</v>
      </c>
      <c r="E549" s="11" t="s">
        <v>44</v>
      </c>
      <c r="F549" s="12">
        <v>405</v>
      </c>
      <c r="G549" s="12">
        <v>60</v>
      </c>
      <c r="H549" s="12">
        <v>6</v>
      </c>
      <c r="I549" s="6" t="s">
        <v>15</v>
      </c>
      <c r="J549" s="6" t="s">
        <v>18</v>
      </c>
      <c r="K549" s="6" t="s">
        <v>53</v>
      </c>
      <c r="L549" t="str">
        <f>VLOOKUP(E549,Lookup_Data!$C$7:$E$25,2,FALSE)</f>
        <v>England</v>
      </c>
      <c r="M549" t="str">
        <f>VLOOKUP(E549,Lookup_Data!$C$7:$E$25,3,FALSE)</f>
        <v>NEUAL</v>
      </c>
    </row>
    <row r="550" spans="2:13" x14ac:dyDescent="0.2">
      <c r="B550" s="6" t="s">
        <v>12</v>
      </c>
      <c r="C550" s="7">
        <v>37604</v>
      </c>
      <c r="D550" s="8" t="s">
        <v>148</v>
      </c>
      <c r="E550" s="8" t="s">
        <v>14</v>
      </c>
      <c r="F550" s="6">
        <v>405</v>
      </c>
      <c r="G550" s="6">
        <v>60</v>
      </c>
      <c r="H550" s="6">
        <v>4</v>
      </c>
      <c r="I550" s="6" t="s">
        <v>15</v>
      </c>
      <c r="J550" s="6" t="s">
        <v>18</v>
      </c>
      <c r="K550" s="6" t="s">
        <v>53</v>
      </c>
      <c r="L550" t="str">
        <f>VLOOKUP(E550,Lookup_Data!$C$7:$E$25,2,FALSE)</f>
        <v>Scotland</v>
      </c>
      <c r="M550" t="str">
        <f>VLOOKUP(E550,Lookup_Data!$C$7:$E$25,3,FALSE)</f>
        <v>SUSF</v>
      </c>
    </row>
    <row r="551" spans="2:13" x14ac:dyDescent="0.2">
      <c r="B551" s="12" t="s">
        <v>309</v>
      </c>
      <c r="C551" s="10">
        <v>37569</v>
      </c>
      <c r="D551" s="11" t="s">
        <v>113</v>
      </c>
      <c r="E551" s="11" t="s">
        <v>24</v>
      </c>
      <c r="F551" s="12">
        <v>405</v>
      </c>
      <c r="G551" s="12">
        <v>60</v>
      </c>
      <c r="H551" s="12">
        <v>4</v>
      </c>
      <c r="I551" s="6" t="s">
        <v>22</v>
      </c>
      <c r="J551" s="6" t="s">
        <v>18</v>
      </c>
      <c r="K551" s="6" t="s">
        <v>53</v>
      </c>
      <c r="L551" t="str">
        <f>VLOOKUP(E551,Lookup_Data!$C$7:$E$25,2,FALSE)</f>
        <v>England</v>
      </c>
      <c r="M551" t="str">
        <f>VLOOKUP(E551,Lookup_Data!$C$7:$E$25,3,FALSE)</f>
        <v>BUTTS</v>
      </c>
    </row>
    <row r="552" spans="2:13" x14ac:dyDescent="0.2">
      <c r="B552" s="6" t="s">
        <v>398</v>
      </c>
      <c r="C552" s="7">
        <v>37550</v>
      </c>
      <c r="D552" s="8" t="s">
        <v>124</v>
      </c>
      <c r="E552" s="8" t="s">
        <v>30</v>
      </c>
      <c r="F552" s="6">
        <v>404</v>
      </c>
      <c r="G552" s="6">
        <v>60</v>
      </c>
      <c r="H552" s="6">
        <v>8</v>
      </c>
      <c r="I552" s="6" t="s">
        <v>15</v>
      </c>
      <c r="J552" s="6" t="s">
        <v>18</v>
      </c>
      <c r="K552" s="6" t="s">
        <v>53</v>
      </c>
      <c r="L552" t="str">
        <f>VLOOKUP(E552,Lookup_Data!$C$7:$E$25,2,FALSE)</f>
        <v>England</v>
      </c>
      <c r="M552" t="str">
        <f>VLOOKUP(E552,Lookup_Data!$C$7:$E$25,3,FALSE)</f>
        <v>SWWU</v>
      </c>
    </row>
    <row r="553" spans="2:13" x14ac:dyDescent="0.2">
      <c r="B553" s="12" t="s">
        <v>309</v>
      </c>
      <c r="C553" s="10">
        <v>37577</v>
      </c>
      <c r="D553" s="11" t="s">
        <v>107</v>
      </c>
      <c r="E553" s="11" t="s">
        <v>63</v>
      </c>
      <c r="F553" s="12">
        <v>404</v>
      </c>
      <c r="G553" s="12">
        <v>59</v>
      </c>
      <c r="H553" s="12">
        <v>9</v>
      </c>
      <c r="I553" s="6" t="s">
        <v>22</v>
      </c>
      <c r="J553" s="6" t="s">
        <v>18</v>
      </c>
      <c r="K553" s="6" t="s">
        <v>17</v>
      </c>
      <c r="L553" t="str">
        <f>VLOOKUP(E553,Lookup_Data!$C$7:$E$25,2,FALSE)</f>
        <v>England</v>
      </c>
      <c r="M553" t="str">
        <f>VLOOKUP(E553,Lookup_Data!$C$7:$E$25,3,FALSE)</f>
        <v>BUTTS</v>
      </c>
    </row>
    <row r="554" spans="2:13" x14ac:dyDescent="0.2">
      <c r="B554" s="12" t="s">
        <v>309</v>
      </c>
      <c r="C554" s="10">
        <v>37577</v>
      </c>
      <c r="D554" s="11" t="s">
        <v>72</v>
      </c>
      <c r="E554" s="11" t="s">
        <v>14</v>
      </c>
      <c r="F554" s="12">
        <v>404</v>
      </c>
      <c r="I554" s="6" t="s">
        <v>22</v>
      </c>
      <c r="J554" s="6" t="s">
        <v>18</v>
      </c>
      <c r="K554" s="6" t="s">
        <v>53</v>
      </c>
      <c r="L554" t="str">
        <f>VLOOKUP(E554,Lookup_Data!$C$7:$E$25,2,FALSE)</f>
        <v>Scotland</v>
      </c>
      <c r="M554" t="str">
        <f>VLOOKUP(E554,Lookup_Data!$C$7:$E$25,3,FALSE)</f>
        <v>SUSF</v>
      </c>
    </row>
    <row r="555" spans="2:13" x14ac:dyDescent="0.2">
      <c r="B555" s="6" t="s">
        <v>12</v>
      </c>
      <c r="C555" s="7"/>
      <c r="D555" s="8" t="s">
        <v>149</v>
      </c>
      <c r="E555" s="8" t="s">
        <v>63</v>
      </c>
      <c r="F555" s="6">
        <v>403</v>
      </c>
      <c r="G555" s="6">
        <v>60</v>
      </c>
      <c r="H555" s="6">
        <v>1</v>
      </c>
      <c r="I555" s="6" t="s">
        <v>22</v>
      </c>
      <c r="J555" s="6" t="s">
        <v>18</v>
      </c>
      <c r="K555" s="6" t="s">
        <v>17</v>
      </c>
      <c r="L555" t="str">
        <f>VLOOKUP(E555,Lookup_Data!$C$7:$E$25,2,FALSE)</f>
        <v>England</v>
      </c>
      <c r="M555" t="str">
        <f>VLOOKUP(E555,Lookup_Data!$C$7:$E$25,3,FALSE)</f>
        <v>BUTTS</v>
      </c>
    </row>
    <row r="556" spans="2:13" x14ac:dyDescent="0.2">
      <c r="B556" s="12" t="s">
        <v>309</v>
      </c>
      <c r="D556" s="11" t="s">
        <v>343</v>
      </c>
      <c r="E556" s="11" t="s">
        <v>26</v>
      </c>
      <c r="F556" s="12">
        <v>402</v>
      </c>
      <c r="G556" s="12">
        <v>59</v>
      </c>
      <c r="H556" s="12">
        <v>2</v>
      </c>
      <c r="I556" s="6" t="s">
        <v>15</v>
      </c>
      <c r="J556" s="6" t="s">
        <v>18</v>
      </c>
      <c r="K556" s="6" t="s">
        <v>53</v>
      </c>
      <c r="L556" t="str">
        <f>VLOOKUP(E556,Lookup_Data!$C$7:$E$25,2,FALSE)</f>
        <v>England</v>
      </c>
      <c r="M556" t="str">
        <f>VLOOKUP(E556,Lookup_Data!$C$7:$E$25,3,FALSE)</f>
        <v>BUTTS</v>
      </c>
    </row>
    <row r="557" spans="2:13" x14ac:dyDescent="0.2">
      <c r="B557" s="12" t="s">
        <v>187</v>
      </c>
      <c r="C557" s="10">
        <v>37309</v>
      </c>
      <c r="D557" s="11" t="s">
        <v>264</v>
      </c>
      <c r="E557" s="11" t="s">
        <v>34</v>
      </c>
      <c r="F557" s="12">
        <v>401</v>
      </c>
      <c r="G557" s="12">
        <v>59</v>
      </c>
      <c r="H557" s="12">
        <v>4</v>
      </c>
      <c r="I557" s="6" t="s">
        <v>15</v>
      </c>
      <c r="J557" s="6" t="s">
        <v>18</v>
      </c>
      <c r="K557" s="6" t="s">
        <v>53</v>
      </c>
      <c r="L557" t="str">
        <f>VLOOKUP(E557,Lookup_Data!$C$7:$E$25,2,FALSE)</f>
        <v>England</v>
      </c>
      <c r="M557" t="str">
        <f>VLOOKUP(E557,Lookup_Data!$C$7:$E$25,3,FALSE)</f>
        <v>SEAL</v>
      </c>
    </row>
    <row r="558" spans="2:13" x14ac:dyDescent="0.2">
      <c r="B558" s="12" t="s">
        <v>187</v>
      </c>
      <c r="C558" s="7"/>
      <c r="D558" s="8" t="s">
        <v>265</v>
      </c>
      <c r="E558" s="8" t="s">
        <v>63</v>
      </c>
      <c r="F558" s="6">
        <v>400</v>
      </c>
      <c r="G558" s="6">
        <v>60</v>
      </c>
      <c r="H558" s="6">
        <v>5</v>
      </c>
      <c r="I558" s="6" t="s">
        <v>22</v>
      </c>
      <c r="J558" s="6" t="s">
        <v>18</v>
      </c>
      <c r="K558" s="6" t="s">
        <v>53</v>
      </c>
      <c r="L558" t="str">
        <f>VLOOKUP(E558,Lookup_Data!$C$7:$E$25,2,FALSE)</f>
        <v>England</v>
      </c>
      <c r="M558" t="str">
        <f>VLOOKUP(E558,Lookup_Data!$C$7:$E$25,3,FALSE)</f>
        <v>BUTTS</v>
      </c>
    </row>
    <row r="559" spans="2:13" x14ac:dyDescent="0.2">
      <c r="B559" s="12" t="s">
        <v>187</v>
      </c>
      <c r="C559" s="7">
        <v>37660</v>
      </c>
      <c r="D559" s="8" t="s">
        <v>175</v>
      </c>
      <c r="E559" s="8" t="s">
        <v>44</v>
      </c>
      <c r="F559" s="6">
        <v>400</v>
      </c>
      <c r="G559" s="6">
        <v>60</v>
      </c>
      <c r="H559" s="6">
        <v>4</v>
      </c>
      <c r="I559" s="6" t="s">
        <v>22</v>
      </c>
      <c r="J559" s="6" t="s">
        <v>18</v>
      </c>
      <c r="K559" s="6" t="s">
        <v>53</v>
      </c>
      <c r="L559" t="str">
        <f>VLOOKUP(E559,Lookup_Data!$C$7:$E$25,2,FALSE)</f>
        <v>England</v>
      </c>
      <c r="M559" t="str">
        <f>VLOOKUP(E559,Lookup_Data!$C$7:$E$25,3,FALSE)</f>
        <v>NEUAL</v>
      </c>
    </row>
    <row r="560" spans="2:13" x14ac:dyDescent="0.2">
      <c r="B560" s="12" t="s">
        <v>187</v>
      </c>
      <c r="C560" s="10">
        <v>37674</v>
      </c>
      <c r="D560" s="11" t="s">
        <v>266</v>
      </c>
      <c r="E560" s="11" t="s">
        <v>50</v>
      </c>
      <c r="F560" s="12">
        <v>399</v>
      </c>
      <c r="G560" s="12">
        <v>60</v>
      </c>
      <c r="H560" s="12">
        <v>4</v>
      </c>
      <c r="I560" s="6" t="s">
        <v>15</v>
      </c>
      <c r="J560" s="6" t="s">
        <v>18</v>
      </c>
      <c r="K560" s="6" t="s">
        <v>17</v>
      </c>
      <c r="L560" t="str">
        <f>VLOOKUP(E560,Lookup_Data!$C$7:$E$25,2,FALSE)</f>
        <v>England</v>
      </c>
      <c r="M560" t="str">
        <f>VLOOKUP(E560,Lookup_Data!$C$7:$E$25,3,FALSE)</f>
        <v>None</v>
      </c>
    </row>
    <row r="561" spans="2:13" x14ac:dyDescent="0.2">
      <c r="B561" s="6" t="s">
        <v>12</v>
      </c>
      <c r="C561" s="7">
        <v>37596</v>
      </c>
      <c r="D561" s="8" t="s">
        <v>150</v>
      </c>
      <c r="E561" s="8" t="s">
        <v>44</v>
      </c>
      <c r="F561" s="6">
        <v>399</v>
      </c>
      <c r="G561" s="6">
        <v>60</v>
      </c>
      <c r="H561" s="6">
        <v>3</v>
      </c>
      <c r="I561" s="6" t="s">
        <v>22</v>
      </c>
      <c r="J561" s="6" t="s">
        <v>18</v>
      </c>
      <c r="K561" s="6" t="s">
        <v>53</v>
      </c>
      <c r="L561" t="str">
        <f>VLOOKUP(E561,Lookup_Data!$C$7:$E$25,2,FALSE)</f>
        <v>England</v>
      </c>
      <c r="M561" t="str">
        <f>VLOOKUP(E561,Lookup_Data!$C$7:$E$25,3,FALSE)</f>
        <v>NEUAL</v>
      </c>
    </row>
    <row r="562" spans="2:13" x14ac:dyDescent="0.2">
      <c r="B562" s="12" t="s">
        <v>187</v>
      </c>
      <c r="C562" s="7">
        <v>37680</v>
      </c>
      <c r="D562" s="8" t="s">
        <v>139</v>
      </c>
      <c r="E562" s="8" t="s">
        <v>79</v>
      </c>
      <c r="F562" s="6">
        <v>399</v>
      </c>
      <c r="G562" s="6">
        <v>60</v>
      </c>
      <c r="H562" s="6">
        <v>1</v>
      </c>
      <c r="I562" s="6" t="s">
        <v>22</v>
      </c>
      <c r="J562" s="6" t="s">
        <v>18</v>
      </c>
      <c r="K562" s="6" t="s">
        <v>17</v>
      </c>
      <c r="L562" t="str">
        <f>VLOOKUP(E562,Lookup_Data!$C$7:$E$25,2,FALSE)</f>
        <v>Wales</v>
      </c>
      <c r="M562" t="str">
        <f>VLOOKUP(E562,Lookup_Data!$C$7:$E$25,3,FALSE)</f>
        <v>None</v>
      </c>
    </row>
    <row r="563" spans="2:13" x14ac:dyDescent="0.2">
      <c r="B563" s="12" t="s">
        <v>187</v>
      </c>
      <c r="C563" s="7">
        <v>37660</v>
      </c>
      <c r="D563" s="8" t="s">
        <v>126</v>
      </c>
      <c r="E563" s="8" t="s">
        <v>46</v>
      </c>
      <c r="F563" s="6">
        <v>399</v>
      </c>
      <c r="G563" s="6">
        <v>58</v>
      </c>
      <c r="H563" s="6">
        <v>3</v>
      </c>
      <c r="I563" s="6" t="s">
        <v>22</v>
      </c>
      <c r="J563" s="6" t="s">
        <v>18</v>
      </c>
      <c r="K563" s="6" t="s">
        <v>17</v>
      </c>
      <c r="L563" t="str">
        <f>VLOOKUP(E563,Lookup_Data!$C$7:$E$25,2,FALSE)</f>
        <v>England</v>
      </c>
      <c r="M563" t="str">
        <f>VLOOKUP(E563,Lookup_Data!$C$7:$E$25,3,FALSE)</f>
        <v>NEUAL</v>
      </c>
    </row>
    <row r="564" spans="2:13" x14ac:dyDescent="0.2">
      <c r="B564" s="12" t="s">
        <v>187</v>
      </c>
      <c r="C564" s="10">
        <v>37667</v>
      </c>
      <c r="D564" s="11" t="s">
        <v>267</v>
      </c>
      <c r="E564" s="11" t="s">
        <v>46</v>
      </c>
      <c r="F564" s="12">
        <v>398</v>
      </c>
      <c r="G564" s="12">
        <v>60</v>
      </c>
      <c r="H564" s="12">
        <v>5</v>
      </c>
      <c r="I564" s="6" t="s">
        <v>22</v>
      </c>
      <c r="J564" s="6" t="s">
        <v>18</v>
      </c>
      <c r="K564" s="6" t="s">
        <v>17</v>
      </c>
      <c r="L564" t="str">
        <f>VLOOKUP(E564,Lookup_Data!$C$7:$E$25,2,FALSE)</f>
        <v>England</v>
      </c>
      <c r="M564" t="str">
        <f>VLOOKUP(E564,Lookup_Data!$C$7:$E$25,3,FALSE)</f>
        <v>NEUAL</v>
      </c>
    </row>
    <row r="565" spans="2:13" x14ac:dyDescent="0.2">
      <c r="B565" s="12" t="s">
        <v>309</v>
      </c>
      <c r="C565" s="10">
        <v>37579</v>
      </c>
      <c r="D565" s="11" t="s">
        <v>344</v>
      </c>
      <c r="E565" s="11" t="s">
        <v>50</v>
      </c>
      <c r="F565" s="12">
        <v>397</v>
      </c>
      <c r="G565" s="12">
        <v>60</v>
      </c>
      <c r="H565" s="12">
        <v>3</v>
      </c>
      <c r="I565" s="6" t="s">
        <v>15</v>
      </c>
      <c r="J565" s="6" t="s">
        <v>18</v>
      </c>
      <c r="K565" s="6" t="s">
        <v>53</v>
      </c>
      <c r="L565" t="str">
        <f>VLOOKUP(E565,Lookup_Data!$C$7:$E$25,2,FALSE)</f>
        <v>England</v>
      </c>
      <c r="M565" t="str">
        <f>VLOOKUP(E565,Lookup_Data!$C$7:$E$25,3,FALSE)</f>
        <v>None</v>
      </c>
    </row>
    <row r="566" spans="2:13" x14ac:dyDescent="0.2">
      <c r="B566" s="6" t="s">
        <v>12</v>
      </c>
      <c r="C566" s="7">
        <v>37646</v>
      </c>
      <c r="D566" s="8" t="s">
        <v>151</v>
      </c>
      <c r="E566" s="8" t="s">
        <v>34</v>
      </c>
      <c r="F566" s="6">
        <v>397</v>
      </c>
      <c r="G566" s="6">
        <v>59</v>
      </c>
      <c r="H566" s="6">
        <v>5</v>
      </c>
      <c r="I566" s="6" t="s">
        <v>15</v>
      </c>
      <c r="J566" s="6" t="s">
        <v>18</v>
      </c>
      <c r="K566" s="6" t="s">
        <v>53</v>
      </c>
      <c r="L566" t="str">
        <f>VLOOKUP(E566,Lookup_Data!$C$7:$E$25,2,FALSE)</f>
        <v>England</v>
      </c>
      <c r="M566" t="str">
        <f>VLOOKUP(E566,Lookup_Data!$C$7:$E$25,3,FALSE)</f>
        <v>SEAL</v>
      </c>
    </row>
    <row r="567" spans="2:13" x14ac:dyDescent="0.2">
      <c r="B567" s="12" t="s">
        <v>187</v>
      </c>
      <c r="C567" s="7">
        <v>37674</v>
      </c>
      <c r="D567" s="8" t="s">
        <v>268</v>
      </c>
      <c r="E567" s="8" t="s">
        <v>21</v>
      </c>
      <c r="F567" s="6">
        <v>396</v>
      </c>
      <c r="G567" s="6">
        <v>60</v>
      </c>
      <c r="H567" s="6">
        <v>4</v>
      </c>
      <c r="I567" s="6" t="s">
        <v>22</v>
      </c>
      <c r="J567" s="6" t="s">
        <v>18</v>
      </c>
      <c r="K567" s="6" t="s">
        <v>17</v>
      </c>
      <c r="L567" t="str">
        <f>VLOOKUP(E567,Lookup_Data!$C$7:$E$25,2,FALSE)</f>
        <v>England</v>
      </c>
      <c r="M567" t="str">
        <f>VLOOKUP(E567,Lookup_Data!$C$7:$E$25,3,FALSE)</f>
        <v>BUTTS</v>
      </c>
    </row>
    <row r="568" spans="2:13" x14ac:dyDescent="0.2">
      <c r="B568" s="12" t="s">
        <v>309</v>
      </c>
      <c r="D568" s="11" t="s">
        <v>145</v>
      </c>
      <c r="E568" s="11" t="s">
        <v>48</v>
      </c>
      <c r="F568" s="12">
        <v>395</v>
      </c>
      <c r="G568" s="12">
        <v>59</v>
      </c>
      <c r="H568" s="12">
        <v>4</v>
      </c>
      <c r="I568" s="6" t="s">
        <v>22</v>
      </c>
      <c r="J568" s="6" t="s">
        <v>18</v>
      </c>
      <c r="K568" s="6" t="s">
        <v>17</v>
      </c>
      <c r="L568" t="str">
        <f>VLOOKUP(E568,Lookup_Data!$C$7:$E$25,2,FALSE)</f>
        <v>Scotland</v>
      </c>
      <c r="M568" t="str">
        <f>VLOOKUP(E568,Lookup_Data!$C$7:$E$25,3,FALSE)</f>
        <v>SUSF</v>
      </c>
    </row>
    <row r="569" spans="2:13" x14ac:dyDescent="0.2">
      <c r="B569" s="12" t="s">
        <v>187</v>
      </c>
      <c r="C569" s="7">
        <v>37674</v>
      </c>
      <c r="D569" s="8" t="s">
        <v>269</v>
      </c>
      <c r="E569" s="8" t="s">
        <v>21</v>
      </c>
      <c r="F569" s="6">
        <v>394</v>
      </c>
      <c r="G569" s="6">
        <v>60</v>
      </c>
      <c r="H569" s="6">
        <v>6</v>
      </c>
      <c r="I569" s="6" t="s">
        <v>22</v>
      </c>
      <c r="J569" s="6" t="s">
        <v>18</v>
      </c>
      <c r="K569" s="6" t="s">
        <v>53</v>
      </c>
      <c r="L569" t="str">
        <f>VLOOKUP(E569,Lookup_Data!$C$7:$E$25,2,FALSE)</f>
        <v>England</v>
      </c>
      <c r="M569" t="str">
        <f>VLOOKUP(E569,Lookup_Data!$C$7:$E$25,3,FALSE)</f>
        <v>BUTTS</v>
      </c>
    </row>
    <row r="570" spans="2:13" x14ac:dyDescent="0.2">
      <c r="B570" s="6" t="s">
        <v>12</v>
      </c>
      <c r="C570" s="7">
        <v>37596</v>
      </c>
      <c r="D570" s="8" t="s">
        <v>152</v>
      </c>
      <c r="E570" s="8" t="s">
        <v>44</v>
      </c>
      <c r="F570" s="6">
        <v>394</v>
      </c>
      <c r="G570" s="6">
        <v>58</v>
      </c>
      <c r="H570" s="6">
        <v>4</v>
      </c>
      <c r="I570" s="6" t="s">
        <v>15</v>
      </c>
      <c r="J570" s="6" t="s">
        <v>18</v>
      </c>
      <c r="K570" s="6" t="s">
        <v>53</v>
      </c>
      <c r="L570" t="str">
        <f>VLOOKUP(E570,Lookup_Data!$C$7:$E$25,2,FALSE)</f>
        <v>England</v>
      </c>
      <c r="M570" t="str">
        <f>VLOOKUP(E570,Lookup_Data!$C$7:$E$25,3,FALSE)</f>
        <v>NEUAL</v>
      </c>
    </row>
    <row r="571" spans="2:13" x14ac:dyDescent="0.2">
      <c r="B571" s="12" t="s">
        <v>187</v>
      </c>
      <c r="C571" s="7">
        <v>37669</v>
      </c>
      <c r="D571" s="8" t="s">
        <v>270</v>
      </c>
      <c r="E571" s="8" t="s">
        <v>50</v>
      </c>
      <c r="F571" s="6">
        <v>392</v>
      </c>
      <c r="G571" s="6">
        <v>60</v>
      </c>
      <c r="H571" s="6">
        <v>4</v>
      </c>
      <c r="I571" s="6" t="s">
        <v>15</v>
      </c>
      <c r="J571" s="6" t="s">
        <v>18</v>
      </c>
      <c r="K571" s="6" t="s">
        <v>53</v>
      </c>
      <c r="L571" t="str">
        <f>VLOOKUP(E571,Lookup_Data!$C$7:$E$25,2,FALSE)</f>
        <v>England</v>
      </c>
      <c r="M571" t="str">
        <f>VLOOKUP(E571,Lookup_Data!$C$7:$E$25,3,FALSE)</f>
        <v>None</v>
      </c>
    </row>
    <row r="572" spans="2:13" x14ac:dyDescent="0.2">
      <c r="B572" s="12" t="s">
        <v>309</v>
      </c>
      <c r="C572" s="10">
        <v>37576</v>
      </c>
      <c r="D572" s="11" t="s">
        <v>345</v>
      </c>
      <c r="E572" s="11" t="s">
        <v>211</v>
      </c>
      <c r="F572" s="12">
        <v>391</v>
      </c>
      <c r="G572" s="12">
        <v>60</v>
      </c>
      <c r="H572" s="12">
        <v>3</v>
      </c>
      <c r="I572" s="6" t="s">
        <v>22</v>
      </c>
      <c r="J572" s="6" t="s">
        <v>18</v>
      </c>
      <c r="K572" s="6" t="s">
        <v>53</v>
      </c>
      <c r="L572" t="str">
        <f>VLOOKUP(E572,Lookup_Data!$C$7:$E$25,2,FALSE)</f>
        <v>England</v>
      </c>
      <c r="M572" t="str">
        <f>VLOOKUP(E572,Lookup_Data!$C$7:$E$25,3,FALSE)</f>
        <v>BUTTS</v>
      </c>
    </row>
    <row r="573" spans="2:13" x14ac:dyDescent="0.2">
      <c r="B573" s="6" t="s">
        <v>398</v>
      </c>
      <c r="C573" s="7">
        <v>37560</v>
      </c>
      <c r="D573" s="8" t="s">
        <v>107</v>
      </c>
      <c r="E573" s="8" t="s">
        <v>63</v>
      </c>
      <c r="F573" s="6">
        <v>391</v>
      </c>
      <c r="G573" s="6">
        <v>60</v>
      </c>
      <c r="H573" s="6">
        <v>3</v>
      </c>
      <c r="I573" s="6" t="s">
        <v>22</v>
      </c>
      <c r="J573" s="6" t="s">
        <v>18</v>
      </c>
      <c r="K573" s="6" t="s">
        <v>17</v>
      </c>
      <c r="L573" t="str">
        <f>VLOOKUP(E573,Lookup_Data!$C$7:$E$25,2,FALSE)</f>
        <v>England</v>
      </c>
      <c r="M573" t="str">
        <f>VLOOKUP(E573,Lookup_Data!$C$7:$E$25,3,FALSE)</f>
        <v>BUTTS</v>
      </c>
    </row>
    <row r="574" spans="2:13" x14ac:dyDescent="0.2">
      <c r="B574" s="12" t="s">
        <v>187</v>
      </c>
      <c r="C574" s="7"/>
      <c r="D574" s="11" t="s">
        <v>271</v>
      </c>
      <c r="E574" s="8" t="s">
        <v>63</v>
      </c>
      <c r="F574" s="12">
        <v>391</v>
      </c>
      <c r="G574" s="12">
        <v>59</v>
      </c>
      <c r="H574" s="12">
        <v>5</v>
      </c>
      <c r="I574" s="6" t="s">
        <v>15</v>
      </c>
      <c r="J574" s="6" t="s">
        <v>18</v>
      </c>
      <c r="K574" s="12" t="s">
        <v>17</v>
      </c>
      <c r="L574" t="str">
        <f>VLOOKUP(E574,Lookup_Data!$C$7:$E$25,2,FALSE)</f>
        <v>England</v>
      </c>
      <c r="M574" t="str">
        <f>VLOOKUP(E574,Lookup_Data!$C$7:$E$25,3,FALSE)</f>
        <v>BUTTS</v>
      </c>
    </row>
    <row r="575" spans="2:13" x14ac:dyDescent="0.2">
      <c r="B575" s="12" t="s">
        <v>309</v>
      </c>
      <c r="C575" s="10">
        <v>37577</v>
      </c>
      <c r="D575" s="11" t="s">
        <v>346</v>
      </c>
      <c r="E575" s="11" t="s">
        <v>14</v>
      </c>
      <c r="F575" s="12">
        <v>391</v>
      </c>
      <c r="G575" s="12">
        <v>59</v>
      </c>
      <c r="H575" s="12">
        <v>1</v>
      </c>
      <c r="I575" s="6" t="s">
        <v>15</v>
      </c>
      <c r="J575" s="6" t="s">
        <v>18</v>
      </c>
      <c r="K575" s="6" t="s">
        <v>53</v>
      </c>
      <c r="L575" t="str">
        <f>VLOOKUP(E575,Lookup_Data!$C$7:$E$25,2,FALSE)</f>
        <v>Scotland</v>
      </c>
      <c r="M575" t="str">
        <f>VLOOKUP(E575,Lookup_Data!$C$7:$E$25,3,FALSE)</f>
        <v>SUSF</v>
      </c>
    </row>
    <row r="576" spans="2:13" x14ac:dyDescent="0.2">
      <c r="B576" s="12" t="s">
        <v>187</v>
      </c>
      <c r="C576" s="7">
        <v>37674</v>
      </c>
      <c r="D576" s="8" t="s">
        <v>272</v>
      </c>
      <c r="E576" s="8" t="s">
        <v>211</v>
      </c>
      <c r="F576" s="6">
        <v>391</v>
      </c>
      <c r="G576" s="6">
        <v>58</v>
      </c>
      <c r="H576" s="6">
        <v>3</v>
      </c>
      <c r="I576" s="6" t="s">
        <v>15</v>
      </c>
      <c r="J576" s="6" t="s">
        <v>18</v>
      </c>
      <c r="K576" s="6" t="s">
        <v>53</v>
      </c>
      <c r="L576" t="str">
        <f>VLOOKUP(E576,Lookup_Data!$C$7:$E$25,2,FALSE)</f>
        <v>England</v>
      </c>
      <c r="M576" t="str">
        <f>VLOOKUP(E576,Lookup_Data!$C$7:$E$25,3,FALSE)</f>
        <v>BUTTS</v>
      </c>
    </row>
    <row r="577" spans="2:13" x14ac:dyDescent="0.2">
      <c r="B577" s="12" t="s">
        <v>187</v>
      </c>
      <c r="C577" s="7">
        <v>37667</v>
      </c>
      <c r="D577" s="8" t="s">
        <v>273</v>
      </c>
      <c r="E577" s="8" t="s">
        <v>21</v>
      </c>
      <c r="F577" s="6">
        <v>391</v>
      </c>
      <c r="G577" s="6">
        <v>57</v>
      </c>
      <c r="H577" s="6">
        <v>4</v>
      </c>
      <c r="I577" s="6" t="s">
        <v>15</v>
      </c>
      <c r="J577" s="6" t="s">
        <v>18</v>
      </c>
      <c r="K577" s="6" t="s">
        <v>53</v>
      </c>
      <c r="L577" t="str">
        <f>VLOOKUP(E577,Lookup_Data!$C$7:$E$25,2,FALSE)</f>
        <v>England</v>
      </c>
      <c r="M577" t="str">
        <f>VLOOKUP(E577,Lookup_Data!$C$7:$E$25,3,FALSE)</f>
        <v>BUTTS</v>
      </c>
    </row>
    <row r="578" spans="2:13" x14ac:dyDescent="0.2">
      <c r="B578" s="6" t="s">
        <v>398</v>
      </c>
      <c r="C578" s="7">
        <v>37563</v>
      </c>
      <c r="D578" s="8" t="s">
        <v>228</v>
      </c>
      <c r="E578" s="8" t="s">
        <v>211</v>
      </c>
      <c r="F578" s="6">
        <v>391</v>
      </c>
      <c r="G578" s="6">
        <v>54</v>
      </c>
      <c r="H578" s="6">
        <v>6</v>
      </c>
      <c r="I578" s="6" t="s">
        <v>15</v>
      </c>
      <c r="J578" s="6" t="s">
        <v>18</v>
      </c>
      <c r="K578" s="6" t="s">
        <v>17</v>
      </c>
      <c r="L578" t="str">
        <f>VLOOKUP(E578,Lookup_Data!$C$7:$E$25,2,FALSE)</f>
        <v>England</v>
      </c>
      <c r="M578" t="str">
        <f>VLOOKUP(E578,Lookup_Data!$C$7:$E$25,3,FALSE)</f>
        <v>BUTTS</v>
      </c>
    </row>
    <row r="579" spans="2:13" x14ac:dyDescent="0.2">
      <c r="B579" s="6" t="s">
        <v>12</v>
      </c>
      <c r="C579" s="10">
        <v>37591</v>
      </c>
      <c r="D579" s="11" t="s">
        <v>153</v>
      </c>
      <c r="E579" s="11" t="s">
        <v>46</v>
      </c>
      <c r="F579" s="12">
        <v>390</v>
      </c>
      <c r="G579" s="12">
        <v>60</v>
      </c>
      <c r="H579" s="12">
        <v>3</v>
      </c>
      <c r="I579" s="6" t="s">
        <v>15</v>
      </c>
      <c r="J579" s="6" t="s">
        <v>18</v>
      </c>
      <c r="K579" s="6" t="s">
        <v>53</v>
      </c>
      <c r="L579" t="str">
        <f>VLOOKUP(E579,Lookup_Data!$C$7:$E$25,2,FALSE)</f>
        <v>England</v>
      </c>
      <c r="M579" t="str">
        <f>VLOOKUP(E579,Lookup_Data!$C$7:$E$25,3,FALSE)</f>
        <v>NEUAL</v>
      </c>
    </row>
    <row r="580" spans="2:13" x14ac:dyDescent="0.2">
      <c r="B580" s="12" t="s">
        <v>309</v>
      </c>
      <c r="C580" s="10">
        <v>37577</v>
      </c>
      <c r="D580" s="11" t="s">
        <v>347</v>
      </c>
      <c r="E580" s="11" t="s">
        <v>14</v>
      </c>
      <c r="F580" s="12">
        <v>390</v>
      </c>
      <c r="G580" s="12">
        <v>59</v>
      </c>
      <c r="H580" s="12">
        <v>4</v>
      </c>
      <c r="I580" s="6" t="s">
        <v>15</v>
      </c>
      <c r="J580" s="6" t="s">
        <v>18</v>
      </c>
      <c r="K580" s="6" t="s">
        <v>53</v>
      </c>
      <c r="L580" t="str">
        <f>VLOOKUP(E580,Lookup_Data!$C$7:$E$25,2,FALSE)</f>
        <v>Scotland</v>
      </c>
      <c r="M580" t="str">
        <f>VLOOKUP(E580,Lookup_Data!$C$7:$E$25,3,FALSE)</f>
        <v>SUSF</v>
      </c>
    </row>
    <row r="581" spans="2:13" x14ac:dyDescent="0.2">
      <c r="B581" s="6" t="s">
        <v>398</v>
      </c>
      <c r="C581" s="7">
        <v>37556</v>
      </c>
      <c r="D581" s="8" t="s">
        <v>144</v>
      </c>
      <c r="E581" s="8" t="s">
        <v>79</v>
      </c>
      <c r="F581" s="6">
        <v>390</v>
      </c>
      <c r="G581" s="6">
        <v>58</v>
      </c>
      <c r="H581" s="6">
        <v>5</v>
      </c>
      <c r="I581" s="6" t="s">
        <v>22</v>
      </c>
      <c r="J581" s="6" t="s">
        <v>18</v>
      </c>
      <c r="K581" s="6" t="s">
        <v>17</v>
      </c>
      <c r="L581" t="str">
        <f>VLOOKUP(E581,Lookup_Data!$C$7:$E$25,2,FALSE)</f>
        <v>Wales</v>
      </c>
      <c r="M581" t="str">
        <f>VLOOKUP(E581,Lookup_Data!$C$7:$E$25,3,FALSE)</f>
        <v>None</v>
      </c>
    </row>
    <row r="582" spans="2:13" x14ac:dyDescent="0.2">
      <c r="B582" s="6" t="s">
        <v>398</v>
      </c>
      <c r="C582" s="7">
        <v>37558</v>
      </c>
      <c r="D582" s="8" t="s">
        <v>344</v>
      </c>
      <c r="E582" s="8" t="s">
        <v>50</v>
      </c>
      <c r="F582" s="6">
        <v>390</v>
      </c>
      <c r="G582" s="6">
        <v>58</v>
      </c>
      <c r="H582" s="6">
        <v>4</v>
      </c>
      <c r="I582" s="6" t="s">
        <v>15</v>
      </c>
      <c r="J582" s="6" t="s">
        <v>18</v>
      </c>
      <c r="K582" s="6" t="s">
        <v>53</v>
      </c>
      <c r="L582" t="str">
        <f>VLOOKUP(E582,Lookup_Data!$C$7:$E$25,2,FALSE)</f>
        <v>England</v>
      </c>
      <c r="M582" t="str">
        <f>VLOOKUP(E582,Lookup_Data!$C$7:$E$25,3,FALSE)</f>
        <v>None</v>
      </c>
    </row>
    <row r="583" spans="2:13" x14ac:dyDescent="0.2">
      <c r="B583" s="12" t="s">
        <v>187</v>
      </c>
      <c r="C583" s="7">
        <v>37660</v>
      </c>
      <c r="D583" s="8" t="s">
        <v>274</v>
      </c>
      <c r="E583" s="8" t="s">
        <v>46</v>
      </c>
      <c r="F583" s="6">
        <v>388</v>
      </c>
      <c r="G583" s="6">
        <v>58</v>
      </c>
      <c r="H583" s="6">
        <v>3</v>
      </c>
      <c r="I583" s="6" t="s">
        <v>15</v>
      </c>
      <c r="J583" s="6" t="s">
        <v>18</v>
      </c>
      <c r="K583" s="6" t="s">
        <v>53</v>
      </c>
      <c r="L583" t="str">
        <f>VLOOKUP(E583,Lookup_Data!$C$7:$E$25,2,FALSE)</f>
        <v>England</v>
      </c>
      <c r="M583" t="str">
        <f>VLOOKUP(E583,Lookup_Data!$C$7:$E$25,3,FALSE)</f>
        <v>NEUAL</v>
      </c>
    </row>
    <row r="584" spans="2:13" x14ac:dyDescent="0.2">
      <c r="B584" s="12" t="s">
        <v>309</v>
      </c>
      <c r="C584" s="10">
        <v>37569</v>
      </c>
      <c r="D584" s="11" t="s">
        <v>348</v>
      </c>
      <c r="E584" s="11" t="s">
        <v>63</v>
      </c>
      <c r="F584" s="12">
        <v>388</v>
      </c>
      <c r="G584" s="12">
        <v>58</v>
      </c>
      <c r="H584" s="12">
        <v>2</v>
      </c>
      <c r="I584" s="6" t="s">
        <v>15</v>
      </c>
      <c r="J584" s="6" t="s">
        <v>18</v>
      </c>
      <c r="K584" s="6" t="s">
        <v>53</v>
      </c>
      <c r="L584" t="str">
        <f>VLOOKUP(E584,Lookup_Data!$C$7:$E$25,2,FALSE)</f>
        <v>England</v>
      </c>
      <c r="M584" t="str">
        <f>VLOOKUP(E584,Lookup_Data!$C$7:$E$25,3,FALSE)</f>
        <v>BUTTS</v>
      </c>
    </row>
    <row r="585" spans="2:13" x14ac:dyDescent="0.2">
      <c r="B585" s="12" t="s">
        <v>309</v>
      </c>
      <c r="C585" s="10">
        <v>37589</v>
      </c>
      <c r="D585" s="11" t="s">
        <v>144</v>
      </c>
      <c r="E585" s="11" t="s">
        <v>79</v>
      </c>
      <c r="F585" s="12">
        <v>386</v>
      </c>
      <c r="G585" s="12">
        <v>59</v>
      </c>
      <c r="H585" s="12">
        <v>4</v>
      </c>
      <c r="I585" s="6" t="s">
        <v>22</v>
      </c>
      <c r="J585" s="6" t="s">
        <v>18</v>
      </c>
      <c r="K585" s="6" t="s">
        <v>17</v>
      </c>
      <c r="L585" t="str">
        <f>VLOOKUP(E585,Lookup_Data!$C$7:$E$25,2,FALSE)</f>
        <v>Wales</v>
      </c>
      <c r="M585" t="str">
        <f>VLOOKUP(E585,Lookup_Data!$C$7:$E$25,3,FALSE)</f>
        <v>None</v>
      </c>
    </row>
    <row r="586" spans="2:13" x14ac:dyDescent="0.2">
      <c r="B586" s="12" t="s">
        <v>187</v>
      </c>
      <c r="C586" s="7"/>
      <c r="D586" s="8" t="s">
        <v>149</v>
      </c>
      <c r="E586" s="8" t="s">
        <v>63</v>
      </c>
      <c r="F586" s="6">
        <v>385</v>
      </c>
      <c r="G586" s="6">
        <v>60</v>
      </c>
      <c r="H586" s="6">
        <v>3</v>
      </c>
      <c r="I586" s="6" t="s">
        <v>22</v>
      </c>
      <c r="J586" s="6" t="s">
        <v>18</v>
      </c>
      <c r="K586" s="6" t="s">
        <v>17</v>
      </c>
      <c r="L586" t="str">
        <f>VLOOKUP(E586,Lookup_Data!$C$7:$E$25,2,FALSE)</f>
        <v>England</v>
      </c>
      <c r="M586" t="str">
        <f>VLOOKUP(E586,Lookup_Data!$C$7:$E$25,3,FALSE)</f>
        <v>BUTTS</v>
      </c>
    </row>
    <row r="587" spans="2:13" x14ac:dyDescent="0.2">
      <c r="B587" s="6" t="s">
        <v>398</v>
      </c>
      <c r="C587" s="7">
        <v>37556</v>
      </c>
      <c r="D587" s="8" t="s">
        <v>238</v>
      </c>
      <c r="E587" s="8" t="s">
        <v>79</v>
      </c>
      <c r="F587" s="6">
        <v>385</v>
      </c>
      <c r="G587" s="6">
        <v>60</v>
      </c>
      <c r="H587" s="6">
        <v>2</v>
      </c>
      <c r="I587" s="6" t="s">
        <v>22</v>
      </c>
      <c r="J587" s="6" t="s">
        <v>80</v>
      </c>
      <c r="K587" s="6" t="s">
        <v>17</v>
      </c>
      <c r="L587" t="str">
        <f>VLOOKUP(E587,Lookup_Data!$C$7:$E$25,2,FALSE)</f>
        <v>Wales</v>
      </c>
      <c r="M587" t="str">
        <f>VLOOKUP(E587,Lookup_Data!$C$7:$E$25,3,FALSE)</f>
        <v>None</v>
      </c>
    </row>
    <row r="588" spans="2:13" x14ac:dyDescent="0.2">
      <c r="B588" s="12" t="s">
        <v>187</v>
      </c>
      <c r="C588" s="7">
        <v>37674</v>
      </c>
      <c r="D588" s="8" t="s">
        <v>275</v>
      </c>
      <c r="E588" s="8" t="s">
        <v>36</v>
      </c>
      <c r="F588" s="6">
        <v>385</v>
      </c>
      <c r="G588" s="6">
        <v>57</v>
      </c>
      <c r="H588" s="6">
        <v>6</v>
      </c>
      <c r="I588" s="6" t="s">
        <v>15</v>
      </c>
      <c r="J588" s="6" t="s">
        <v>18</v>
      </c>
      <c r="K588" s="6" t="s">
        <v>17</v>
      </c>
      <c r="L588" t="str">
        <f>VLOOKUP(E588,Lookup_Data!$C$7:$E$25,2,FALSE)</f>
        <v>England</v>
      </c>
      <c r="M588" t="str">
        <f>VLOOKUP(E588,Lookup_Data!$C$7:$E$25,3,FALSE)</f>
        <v>SWWU</v>
      </c>
    </row>
    <row r="589" spans="2:13" x14ac:dyDescent="0.2">
      <c r="B589" s="12" t="s">
        <v>309</v>
      </c>
      <c r="C589" s="10">
        <v>37590</v>
      </c>
      <c r="D589" s="11" t="s">
        <v>349</v>
      </c>
      <c r="E589" s="11" t="s">
        <v>63</v>
      </c>
      <c r="F589" s="12">
        <v>385</v>
      </c>
      <c r="G589" s="12">
        <v>54</v>
      </c>
      <c r="H589" s="12">
        <v>24</v>
      </c>
      <c r="I589" s="6" t="s">
        <v>15</v>
      </c>
      <c r="J589" s="6" t="s">
        <v>18</v>
      </c>
      <c r="K589" s="6" t="s">
        <v>53</v>
      </c>
      <c r="L589" t="str">
        <f>VLOOKUP(E589,Lookup_Data!$C$7:$E$25,2,FALSE)</f>
        <v>England</v>
      </c>
      <c r="M589" t="str">
        <f>VLOOKUP(E589,Lookup_Data!$C$7:$E$25,3,FALSE)</f>
        <v>BUTTS</v>
      </c>
    </row>
    <row r="590" spans="2:13" x14ac:dyDescent="0.2">
      <c r="B590" s="12" t="s">
        <v>187</v>
      </c>
      <c r="C590" s="7">
        <v>37309</v>
      </c>
      <c r="D590" s="8" t="s">
        <v>155</v>
      </c>
      <c r="E590" s="8" t="s">
        <v>34</v>
      </c>
      <c r="F590" s="6">
        <v>384</v>
      </c>
      <c r="G590" s="6">
        <v>58</v>
      </c>
      <c r="H590" s="6">
        <v>2</v>
      </c>
      <c r="I590" s="6" t="s">
        <v>22</v>
      </c>
      <c r="J590" s="6" t="s">
        <v>18</v>
      </c>
      <c r="K590" s="6" t="s">
        <v>53</v>
      </c>
      <c r="L590" t="str">
        <f>VLOOKUP(E590,Lookup_Data!$C$7:$E$25,2,FALSE)</f>
        <v>England</v>
      </c>
      <c r="M590" t="str">
        <f>VLOOKUP(E590,Lookup_Data!$C$7:$E$25,3,FALSE)</f>
        <v>SEAL</v>
      </c>
    </row>
    <row r="591" spans="2:13" x14ac:dyDescent="0.2">
      <c r="B591" s="12" t="s">
        <v>187</v>
      </c>
      <c r="C591" s="7">
        <v>37660</v>
      </c>
      <c r="D591" s="8" t="s">
        <v>276</v>
      </c>
      <c r="E591" s="8" t="s">
        <v>21</v>
      </c>
      <c r="F591" s="6">
        <v>384</v>
      </c>
      <c r="G591" s="6">
        <v>57</v>
      </c>
      <c r="H591" s="6">
        <v>3</v>
      </c>
      <c r="I591" s="6" t="s">
        <v>15</v>
      </c>
      <c r="J591" s="6" t="s">
        <v>18</v>
      </c>
      <c r="K591" s="6" t="s">
        <v>53</v>
      </c>
      <c r="L591" t="str">
        <f>VLOOKUP(E591,Lookup_Data!$C$7:$E$25,2,FALSE)</f>
        <v>England</v>
      </c>
      <c r="M591" t="str">
        <f>VLOOKUP(E591,Lookup_Data!$C$7:$E$25,3,FALSE)</f>
        <v>BUTTS</v>
      </c>
    </row>
    <row r="592" spans="2:13" x14ac:dyDescent="0.2">
      <c r="B592" s="12" t="s">
        <v>309</v>
      </c>
      <c r="C592" s="10">
        <v>37577</v>
      </c>
      <c r="D592" s="11" t="s">
        <v>250</v>
      </c>
      <c r="E592" s="11" t="s">
        <v>14</v>
      </c>
      <c r="F592" s="12">
        <v>384</v>
      </c>
      <c r="I592" s="6" t="s">
        <v>22</v>
      </c>
      <c r="J592" s="6" t="s">
        <v>18</v>
      </c>
      <c r="K592" s="6" t="s">
        <v>53</v>
      </c>
      <c r="L592" t="str">
        <f>VLOOKUP(E592,Lookup_Data!$C$7:$E$25,2,FALSE)</f>
        <v>Scotland</v>
      </c>
      <c r="M592" t="str">
        <f>VLOOKUP(E592,Lookup_Data!$C$7:$E$25,3,FALSE)</f>
        <v>SUSF</v>
      </c>
    </row>
    <row r="593" spans="2:13" x14ac:dyDescent="0.2">
      <c r="B593" s="12" t="s">
        <v>187</v>
      </c>
      <c r="C593" s="7">
        <v>37674</v>
      </c>
      <c r="D593" s="13" t="s">
        <v>277</v>
      </c>
      <c r="E593" s="8" t="s">
        <v>36</v>
      </c>
      <c r="F593" s="6">
        <v>383</v>
      </c>
      <c r="G593" s="6">
        <v>60</v>
      </c>
      <c r="H593" s="6">
        <v>3</v>
      </c>
      <c r="I593" s="6" t="s">
        <v>15</v>
      </c>
      <c r="J593" s="6" t="s">
        <v>18</v>
      </c>
      <c r="K593" s="6" t="s">
        <v>53</v>
      </c>
      <c r="L593" t="str">
        <f>VLOOKUP(E593,Lookup_Data!$C$7:$E$25,2,FALSE)</f>
        <v>England</v>
      </c>
      <c r="M593" t="str">
        <f>VLOOKUP(E593,Lookup_Data!$C$7:$E$25,3,FALSE)</f>
        <v>SWWU</v>
      </c>
    </row>
    <row r="594" spans="2:13" x14ac:dyDescent="0.2">
      <c r="B594" s="12" t="s">
        <v>309</v>
      </c>
      <c r="C594" s="10" t="s">
        <v>326</v>
      </c>
      <c r="D594" s="11" t="s">
        <v>350</v>
      </c>
      <c r="E594" s="11" t="s">
        <v>191</v>
      </c>
      <c r="F594" s="12">
        <v>382</v>
      </c>
      <c r="G594" s="12">
        <v>56</v>
      </c>
      <c r="H594" s="12">
        <v>3</v>
      </c>
      <c r="I594" s="6" t="s">
        <v>22</v>
      </c>
      <c r="J594" s="6" t="s">
        <v>18</v>
      </c>
      <c r="K594" s="6" t="s">
        <v>17</v>
      </c>
      <c r="L594" t="str">
        <f>VLOOKUP(E594,Lookup_Data!$C$7:$E$25,2,FALSE)</f>
        <v>England</v>
      </c>
      <c r="M594" t="str">
        <f>VLOOKUP(E594,Lookup_Data!$C$7:$E$25,3,FALSE)</f>
        <v>SWWU</v>
      </c>
    </row>
    <row r="595" spans="2:13" x14ac:dyDescent="0.2">
      <c r="B595" s="6" t="s">
        <v>12</v>
      </c>
      <c r="C595" s="7">
        <v>37647</v>
      </c>
      <c r="D595" s="8" t="s">
        <v>154</v>
      </c>
      <c r="E595" s="8" t="s">
        <v>24</v>
      </c>
      <c r="F595" s="6">
        <v>382</v>
      </c>
      <c r="G595" s="6">
        <v>55</v>
      </c>
      <c r="H595" s="6">
        <v>3</v>
      </c>
      <c r="I595" s="6" t="s">
        <v>15</v>
      </c>
      <c r="J595" s="6" t="s">
        <v>18</v>
      </c>
      <c r="K595" s="6" t="s">
        <v>53</v>
      </c>
      <c r="L595" t="str">
        <f>VLOOKUP(E595,Lookup_Data!$C$7:$E$25,2,FALSE)</f>
        <v>England</v>
      </c>
      <c r="M595" t="str">
        <f>VLOOKUP(E595,Lookup_Data!$C$7:$E$25,3,FALSE)</f>
        <v>BUTTS</v>
      </c>
    </row>
    <row r="596" spans="2:13" x14ac:dyDescent="0.2">
      <c r="B596" s="12" t="s">
        <v>187</v>
      </c>
      <c r="C596" s="7">
        <v>37309</v>
      </c>
      <c r="D596" s="8" t="s">
        <v>278</v>
      </c>
      <c r="E596" s="8" t="s">
        <v>34</v>
      </c>
      <c r="F596" s="6">
        <v>381</v>
      </c>
      <c r="G596" s="6">
        <v>59</v>
      </c>
      <c r="H596" s="6">
        <v>6</v>
      </c>
      <c r="I596" s="6" t="s">
        <v>15</v>
      </c>
      <c r="J596" s="6" t="s">
        <v>18</v>
      </c>
      <c r="K596" s="6" t="s">
        <v>17</v>
      </c>
      <c r="L596" t="str">
        <f>VLOOKUP(E596,Lookup_Data!$C$7:$E$25,2,FALSE)</f>
        <v>England</v>
      </c>
      <c r="M596" t="str">
        <f>VLOOKUP(E596,Lookup_Data!$C$7:$E$25,3,FALSE)</f>
        <v>SEAL</v>
      </c>
    </row>
    <row r="597" spans="2:13" x14ac:dyDescent="0.2">
      <c r="B597" s="6" t="s">
        <v>398</v>
      </c>
      <c r="C597" s="7">
        <v>37556</v>
      </c>
      <c r="D597" s="8" t="s">
        <v>136</v>
      </c>
      <c r="E597" s="8" t="s">
        <v>61</v>
      </c>
      <c r="F597" s="6">
        <v>380</v>
      </c>
      <c r="G597" s="6">
        <v>56</v>
      </c>
      <c r="H597" s="6">
        <v>5</v>
      </c>
      <c r="I597" s="6" t="s">
        <v>22</v>
      </c>
      <c r="J597" s="6" t="s">
        <v>18</v>
      </c>
      <c r="K597" s="6" t="s">
        <v>17</v>
      </c>
      <c r="L597" t="str">
        <f>VLOOKUP(E597,Lookup_Data!$C$7:$E$25,2,FALSE)</f>
        <v>Scotland</v>
      </c>
      <c r="M597" t="str">
        <f>VLOOKUP(E597,Lookup_Data!$C$7:$E$25,3,FALSE)</f>
        <v>SUSF</v>
      </c>
    </row>
    <row r="598" spans="2:13" x14ac:dyDescent="0.2">
      <c r="B598" s="12" t="s">
        <v>187</v>
      </c>
      <c r="C598" s="7">
        <v>37667</v>
      </c>
      <c r="D598" s="8" t="s">
        <v>279</v>
      </c>
      <c r="E598" s="8" t="s">
        <v>211</v>
      </c>
      <c r="F598" s="6">
        <v>379</v>
      </c>
      <c r="G598" s="6">
        <v>60</v>
      </c>
      <c r="H598" s="6">
        <v>3</v>
      </c>
      <c r="I598" s="6" t="s">
        <v>22</v>
      </c>
      <c r="J598" s="6" t="s">
        <v>18</v>
      </c>
      <c r="K598" s="6" t="s">
        <v>53</v>
      </c>
      <c r="L598" t="str">
        <f>VLOOKUP(E598,Lookup_Data!$C$7:$E$25,2,FALSE)</f>
        <v>England</v>
      </c>
      <c r="M598" t="str">
        <f>VLOOKUP(E598,Lookup_Data!$C$7:$E$25,3,FALSE)</f>
        <v>BUTTS</v>
      </c>
    </row>
    <row r="599" spans="2:13" x14ac:dyDescent="0.2">
      <c r="B599" s="6" t="s">
        <v>398</v>
      </c>
      <c r="C599" s="7">
        <v>37549</v>
      </c>
      <c r="D599" s="13" t="s">
        <v>412</v>
      </c>
      <c r="E599" s="8" t="s">
        <v>30</v>
      </c>
      <c r="F599" s="6">
        <v>379</v>
      </c>
      <c r="G599" s="6">
        <v>57</v>
      </c>
      <c r="H599" s="6">
        <v>3</v>
      </c>
      <c r="I599" s="6" t="s">
        <v>15</v>
      </c>
      <c r="J599" s="6" t="s">
        <v>18</v>
      </c>
      <c r="K599" s="6" t="s">
        <v>53</v>
      </c>
      <c r="L599" t="str">
        <f>VLOOKUP(E599,Lookup_Data!$C$7:$E$25,2,FALSE)</f>
        <v>England</v>
      </c>
      <c r="M599" t="str">
        <f>VLOOKUP(E599,Lookup_Data!$C$7:$E$25,3,FALSE)</f>
        <v>SWWU</v>
      </c>
    </row>
    <row r="600" spans="2:13" x14ac:dyDescent="0.2">
      <c r="B600" s="6" t="s">
        <v>398</v>
      </c>
      <c r="C600" s="7">
        <v>37560</v>
      </c>
      <c r="D600" s="8" t="s">
        <v>253</v>
      </c>
      <c r="E600" s="8" t="s">
        <v>61</v>
      </c>
      <c r="F600" s="6">
        <v>378</v>
      </c>
      <c r="G600" s="6">
        <v>60</v>
      </c>
      <c r="H600" s="6">
        <v>0</v>
      </c>
      <c r="I600" s="6" t="s">
        <v>22</v>
      </c>
      <c r="J600" s="6" t="s">
        <v>18</v>
      </c>
      <c r="K600" s="6" t="s">
        <v>17</v>
      </c>
      <c r="L600" t="str">
        <f>VLOOKUP(E600,Lookup_Data!$C$7:$E$25,2,FALSE)</f>
        <v>Scotland</v>
      </c>
      <c r="M600" t="str">
        <f>VLOOKUP(E600,Lookup_Data!$C$7:$E$25,3,FALSE)</f>
        <v>SUSF</v>
      </c>
    </row>
    <row r="601" spans="2:13" x14ac:dyDescent="0.2">
      <c r="B601" s="12" t="s">
        <v>309</v>
      </c>
      <c r="C601" s="10">
        <v>37576</v>
      </c>
      <c r="D601" s="11" t="s">
        <v>351</v>
      </c>
      <c r="E601" s="11" t="s">
        <v>30</v>
      </c>
      <c r="F601" s="12">
        <v>378</v>
      </c>
      <c r="G601" s="12">
        <v>59</v>
      </c>
      <c r="H601" s="12">
        <v>5</v>
      </c>
      <c r="I601" s="6" t="s">
        <v>22</v>
      </c>
      <c r="J601" s="6" t="s">
        <v>18</v>
      </c>
      <c r="K601" s="6" t="s">
        <v>53</v>
      </c>
      <c r="L601" t="str">
        <f>VLOOKUP(E601,Lookup_Data!$C$7:$E$25,2,FALSE)</f>
        <v>England</v>
      </c>
      <c r="M601" t="str">
        <f>VLOOKUP(E601,Lookup_Data!$C$7:$E$25,3,FALSE)</f>
        <v>SWWU</v>
      </c>
    </row>
    <row r="602" spans="2:13" x14ac:dyDescent="0.2">
      <c r="B602" s="6" t="s">
        <v>398</v>
      </c>
      <c r="C602" s="7">
        <v>37499</v>
      </c>
      <c r="D602" s="8" t="s">
        <v>358</v>
      </c>
      <c r="E602" s="8" t="s">
        <v>83</v>
      </c>
      <c r="F602" s="6">
        <v>376</v>
      </c>
      <c r="G602" s="6">
        <v>57</v>
      </c>
      <c r="H602" s="6">
        <v>1</v>
      </c>
      <c r="I602" s="6" t="s">
        <v>15</v>
      </c>
      <c r="J602" s="6" t="s">
        <v>18</v>
      </c>
      <c r="K602" s="6" t="s">
        <v>53</v>
      </c>
      <c r="L602" t="str">
        <f>VLOOKUP(E602,Lookup_Data!$C$7:$E$25,2,FALSE)</f>
        <v>England</v>
      </c>
      <c r="M602" t="str">
        <f>VLOOKUP(E602,Lookup_Data!$C$7:$E$25,3,FALSE)</f>
        <v>NEUAL</v>
      </c>
    </row>
    <row r="603" spans="2:13" x14ac:dyDescent="0.2">
      <c r="B603" s="12" t="s">
        <v>187</v>
      </c>
      <c r="C603" s="7">
        <v>37676</v>
      </c>
      <c r="D603" s="8" t="s">
        <v>280</v>
      </c>
      <c r="E603" s="8" t="s">
        <v>50</v>
      </c>
      <c r="F603" s="6">
        <v>375</v>
      </c>
      <c r="G603" s="6">
        <v>60</v>
      </c>
      <c r="H603" s="6">
        <v>2</v>
      </c>
      <c r="I603" s="6" t="s">
        <v>15</v>
      </c>
      <c r="J603" s="6" t="s">
        <v>18</v>
      </c>
      <c r="K603" s="6" t="s">
        <v>53</v>
      </c>
      <c r="L603" t="str">
        <f>VLOOKUP(E603,Lookup_Data!$C$7:$E$25,2,FALSE)</f>
        <v>England</v>
      </c>
      <c r="M603" t="str">
        <f>VLOOKUP(E603,Lookup_Data!$C$7:$E$25,3,FALSE)</f>
        <v>None</v>
      </c>
    </row>
    <row r="604" spans="2:13" x14ac:dyDescent="0.2">
      <c r="B604" s="6" t="s">
        <v>12</v>
      </c>
      <c r="C604" s="7">
        <v>37646</v>
      </c>
      <c r="D604" s="8" t="s">
        <v>155</v>
      </c>
      <c r="E604" s="8" t="s">
        <v>34</v>
      </c>
      <c r="F604" s="6">
        <v>375</v>
      </c>
      <c r="G604" s="6">
        <v>59</v>
      </c>
      <c r="H604" s="6">
        <v>1</v>
      </c>
      <c r="I604" s="6" t="s">
        <v>22</v>
      </c>
      <c r="J604" s="6" t="s">
        <v>18</v>
      </c>
      <c r="K604" s="6" t="s">
        <v>53</v>
      </c>
      <c r="L604" t="str">
        <f>VLOOKUP(E604,Lookup_Data!$C$7:$E$25,2,FALSE)</f>
        <v>England</v>
      </c>
      <c r="M604" t="str">
        <f>VLOOKUP(E604,Lookup_Data!$C$7:$E$25,3,FALSE)</f>
        <v>SEAL</v>
      </c>
    </row>
    <row r="605" spans="2:13" x14ac:dyDescent="0.2">
      <c r="B605" s="12" t="s">
        <v>309</v>
      </c>
      <c r="C605" s="10">
        <v>37585</v>
      </c>
      <c r="D605" s="11" t="s">
        <v>163</v>
      </c>
      <c r="E605" s="11" t="s">
        <v>21</v>
      </c>
      <c r="F605" s="12">
        <v>375</v>
      </c>
      <c r="G605" s="12">
        <v>58</v>
      </c>
      <c r="H605" s="12">
        <v>3</v>
      </c>
      <c r="I605" s="6" t="s">
        <v>15</v>
      </c>
      <c r="J605" s="6" t="s">
        <v>18</v>
      </c>
      <c r="K605" s="6" t="s">
        <v>53</v>
      </c>
      <c r="L605" t="str">
        <f>VLOOKUP(E605,Lookup_Data!$C$7:$E$25,2,FALSE)</f>
        <v>England</v>
      </c>
      <c r="M605" t="str">
        <f>VLOOKUP(E605,Lookup_Data!$C$7:$E$25,3,FALSE)</f>
        <v>BUTTS</v>
      </c>
    </row>
    <row r="606" spans="2:13" x14ac:dyDescent="0.2">
      <c r="B606" s="12" t="s">
        <v>309</v>
      </c>
      <c r="C606" s="10">
        <v>37569</v>
      </c>
      <c r="D606" s="11" t="s">
        <v>352</v>
      </c>
      <c r="E606" s="11" t="s">
        <v>24</v>
      </c>
      <c r="F606" s="12">
        <v>373</v>
      </c>
      <c r="G606" s="12">
        <v>57</v>
      </c>
      <c r="H606" s="12">
        <v>4</v>
      </c>
      <c r="I606" s="6" t="s">
        <v>15</v>
      </c>
      <c r="J606" s="6" t="s">
        <v>80</v>
      </c>
      <c r="K606" s="6" t="s">
        <v>53</v>
      </c>
      <c r="L606" t="str">
        <f>VLOOKUP(E606,Lookup_Data!$C$7:$E$25,2,FALSE)</f>
        <v>England</v>
      </c>
      <c r="M606" t="str">
        <f>VLOOKUP(E606,Lookup_Data!$C$7:$E$25,3,FALSE)</f>
        <v>BUTTS</v>
      </c>
    </row>
    <row r="607" spans="2:13" x14ac:dyDescent="0.2">
      <c r="B607" s="6" t="s">
        <v>398</v>
      </c>
      <c r="C607" s="7">
        <v>37531</v>
      </c>
      <c r="D607" s="8" t="s">
        <v>126</v>
      </c>
      <c r="E607" s="8" t="s">
        <v>46</v>
      </c>
      <c r="F607" s="6">
        <v>372</v>
      </c>
      <c r="G607" s="6">
        <v>59</v>
      </c>
      <c r="H607" s="6">
        <v>2</v>
      </c>
      <c r="I607" s="6" t="s">
        <v>22</v>
      </c>
      <c r="J607" s="6" t="s">
        <v>18</v>
      </c>
      <c r="K607" s="6" t="s">
        <v>17</v>
      </c>
      <c r="L607" t="str">
        <f>VLOOKUP(E607,Lookup_Data!$C$7:$E$25,2,FALSE)</f>
        <v>England</v>
      </c>
      <c r="M607" t="str">
        <f>VLOOKUP(E607,Lookup_Data!$C$7:$E$25,3,FALSE)</f>
        <v>NEUAL</v>
      </c>
    </row>
    <row r="608" spans="2:13" x14ac:dyDescent="0.2">
      <c r="B608" s="12" t="s">
        <v>309</v>
      </c>
      <c r="C608" s="10">
        <v>37590</v>
      </c>
      <c r="D608" s="11" t="s">
        <v>146</v>
      </c>
      <c r="E608" s="11" t="s">
        <v>44</v>
      </c>
      <c r="F608" s="12">
        <v>371</v>
      </c>
      <c r="G608" s="12">
        <v>57</v>
      </c>
      <c r="H608" s="12">
        <v>1</v>
      </c>
      <c r="I608" s="6" t="s">
        <v>15</v>
      </c>
      <c r="J608" s="6" t="s">
        <v>18</v>
      </c>
      <c r="K608" s="6" t="s">
        <v>53</v>
      </c>
      <c r="L608" t="str">
        <f>VLOOKUP(E608,Lookup_Data!$C$7:$E$25,2,FALSE)</f>
        <v>England</v>
      </c>
      <c r="M608" t="str">
        <f>VLOOKUP(E608,Lookup_Data!$C$7:$E$25,3,FALSE)</f>
        <v>NEUAL</v>
      </c>
    </row>
    <row r="609" spans="2:13" x14ac:dyDescent="0.2">
      <c r="B609" s="12" t="s">
        <v>187</v>
      </c>
      <c r="C609" s="7">
        <v>37660</v>
      </c>
      <c r="D609" s="8" t="s">
        <v>281</v>
      </c>
      <c r="E609" s="8" t="s">
        <v>46</v>
      </c>
      <c r="F609" s="6">
        <v>370</v>
      </c>
      <c r="G609" s="6">
        <v>59</v>
      </c>
      <c r="H609" s="6">
        <v>6</v>
      </c>
      <c r="I609" s="6" t="s">
        <v>22</v>
      </c>
      <c r="J609" s="6" t="s">
        <v>18</v>
      </c>
      <c r="K609" s="6" t="s">
        <v>53</v>
      </c>
      <c r="L609" t="str">
        <f>VLOOKUP(E609,Lookup_Data!$C$7:$E$25,2,FALSE)</f>
        <v>England</v>
      </c>
      <c r="M609" t="str">
        <f>VLOOKUP(E609,Lookup_Data!$C$7:$E$25,3,FALSE)</f>
        <v>NEUAL</v>
      </c>
    </row>
    <row r="610" spans="2:13" x14ac:dyDescent="0.2">
      <c r="B610" s="12" t="s">
        <v>309</v>
      </c>
      <c r="C610" s="10">
        <v>37569</v>
      </c>
      <c r="D610" s="11" t="s">
        <v>289</v>
      </c>
      <c r="E610" s="11" t="s">
        <v>63</v>
      </c>
      <c r="F610" s="12">
        <v>368</v>
      </c>
      <c r="G610" s="12">
        <v>60</v>
      </c>
      <c r="H610" s="12">
        <v>2</v>
      </c>
      <c r="I610" s="6" t="s">
        <v>15</v>
      </c>
      <c r="J610" s="6" t="s">
        <v>18</v>
      </c>
      <c r="K610" s="6" t="s">
        <v>53</v>
      </c>
      <c r="L610" t="str">
        <f>VLOOKUP(E610,Lookup_Data!$C$7:$E$25,2,FALSE)</f>
        <v>England</v>
      </c>
      <c r="M610" t="str">
        <f>VLOOKUP(E610,Lookup_Data!$C$7:$E$25,3,FALSE)</f>
        <v>BUTTS</v>
      </c>
    </row>
    <row r="611" spans="2:13" x14ac:dyDescent="0.2">
      <c r="B611" s="12" t="s">
        <v>309</v>
      </c>
      <c r="C611" s="10">
        <v>37590</v>
      </c>
      <c r="D611" s="11" t="s">
        <v>353</v>
      </c>
      <c r="E611" s="11" t="s">
        <v>44</v>
      </c>
      <c r="F611" s="12">
        <v>367</v>
      </c>
      <c r="G611" s="12">
        <v>57</v>
      </c>
      <c r="H611" s="12">
        <v>3</v>
      </c>
      <c r="I611" s="6" t="s">
        <v>15</v>
      </c>
      <c r="J611" s="6" t="s">
        <v>18</v>
      </c>
      <c r="K611" s="6" t="s">
        <v>53</v>
      </c>
      <c r="L611" t="str">
        <f>VLOOKUP(E611,Lookup_Data!$C$7:$E$25,2,FALSE)</f>
        <v>England</v>
      </c>
      <c r="M611" t="str">
        <f>VLOOKUP(E611,Lookup_Data!$C$7:$E$25,3,FALSE)</f>
        <v>NEUAL</v>
      </c>
    </row>
    <row r="612" spans="2:13" x14ac:dyDescent="0.2">
      <c r="B612" s="6" t="s">
        <v>398</v>
      </c>
      <c r="C612" s="7">
        <v>37563</v>
      </c>
      <c r="D612" s="8" t="s">
        <v>101</v>
      </c>
      <c r="E612" s="8" t="s">
        <v>21</v>
      </c>
      <c r="F612" s="6">
        <v>366</v>
      </c>
      <c r="G612" s="6">
        <v>60</v>
      </c>
      <c r="H612" s="6">
        <v>3</v>
      </c>
      <c r="I612" s="6" t="s">
        <v>22</v>
      </c>
      <c r="J612" s="6" t="s">
        <v>18</v>
      </c>
      <c r="K612" s="6" t="s">
        <v>53</v>
      </c>
      <c r="L612" t="str">
        <f>VLOOKUP(E612,Lookup_Data!$C$7:$E$25,2,FALSE)</f>
        <v>England</v>
      </c>
      <c r="M612" t="str">
        <f>VLOOKUP(E612,Lookup_Data!$C$7:$E$25,3,FALSE)</f>
        <v>BUTTS</v>
      </c>
    </row>
    <row r="613" spans="2:13" x14ac:dyDescent="0.2">
      <c r="B613" s="12" t="s">
        <v>187</v>
      </c>
      <c r="C613" s="7">
        <v>37309</v>
      </c>
      <c r="D613" s="8" t="s">
        <v>282</v>
      </c>
      <c r="E613" s="8" t="s">
        <v>34</v>
      </c>
      <c r="F613" s="6">
        <v>366</v>
      </c>
      <c r="G613" s="6">
        <v>59</v>
      </c>
      <c r="H613" s="6">
        <v>6</v>
      </c>
      <c r="I613" s="6" t="s">
        <v>15</v>
      </c>
      <c r="J613" s="6" t="s">
        <v>18</v>
      </c>
      <c r="K613" s="6" t="s">
        <v>53</v>
      </c>
      <c r="L613" t="str">
        <f>VLOOKUP(E613,Lookup_Data!$C$7:$E$25,2,FALSE)</f>
        <v>England</v>
      </c>
      <c r="M613" t="str">
        <f>VLOOKUP(E613,Lookup_Data!$C$7:$E$25,3,FALSE)</f>
        <v>SEAL</v>
      </c>
    </row>
    <row r="614" spans="2:13" x14ac:dyDescent="0.2">
      <c r="B614" s="6" t="s">
        <v>398</v>
      </c>
      <c r="C614" s="7">
        <v>37563</v>
      </c>
      <c r="D614" s="8" t="s">
        <v>413</v>
      </c>
      <c r="E614" s="8" t="s">
        <v>24</v>
      </c>
      <c r="F614" s="6">
        <v>365</v>
      </c>
      <c r="G614" s="6">
        <v>58</v>
      </c>
      <c r="H614" s="6">
        <v>14</v>
      </c>
      <c r="I614" s="6" t="s">
        <v>15</v>
      </c>
      <c r="J614" s="6" t="s">
        <v>18</v>
      </c>
      <c r="K614" s="6" t="s">
        <v>17</v>
      </c>
      <c r="L614" t="str">
        <f>VLOOKUP(E614,Lookup_Data!$C$7:$E$25,2,FALSE)</f>
        <v>England</v>
      </c>
      <c r="M614" t="str">
        <f>VLOOKUP(E614,Lookup_Data!$C$7:$E$25,3,FALSE)</f>
        <v>BUTTS</v>
      </c>
    </row>
    <row r="615" spans="2:13" x14ac:dyDescent="0.2">
      <c r="B615" s="12" t="s">
        <v>309</v>
      </c>
      <c r="C615" s="10">
        <v>37590</v>
      </c>
      <c r="D615" s="11" t="s">
        <v>173</v>
      </c>
      <c r="E615" s="11" t="s">
        <v>44</v>
      </c>
      <c r="F615" s="12">
        <v>365</v>
      </c>
      <c r="G615" s="12">
        <v>57</v>
      </c>
      <c r="H615" s="12">
        <v>1</v>
      </c>
      <c r="I615" s="6" t="s">
        <v>22</v>
      </c>
      <c r="J615" s="6" t="s">
        <v>18</v>
      </c>
      <c r="K615" s="6" t="s">
        <v>53</v>
      </c>
      <c r="L615" t="str">
        <f>VLOOKUP(E615,Lookup_Data!$C$7:$E$25,2,FALSE)</f>
        <v>England</v>
      </c>
      <c r="M615" t="str">
        <f>VLOOKUP(E615,Lookup_Data!$C$7:$E$25,3,FALSE)</f>
        <v>NEUAL</v>
      </c>
    </row>
    <row r="616" spans="2:13" x14ac:dyDescent="0.2">
      <c r="B616" s="12" t="s">
        <v>187</v>
      </c>
      <c r="C616" s="7">
        <v>37674</v>
      </c>
      <c r="D616" s="8" t="s">
        <v>283</v>
      </c>
      <c r="E616" s="8" t="s">
        <v>211</v>
      </c>
      <c r="F616" s="6">
        <v>364</v>
      </c>
      <c r="G616" s="6">
        <v>58</v>
      </c>
      <c r="H616" s="6">
        <v>2</v>
      </c>
      <c r="I616" s="6" t="s">
        <v>22</v>
      </c>
      <c r="J616" s="6" t="s">
        <v>18</v>
      </c>
      <c r="K616" s="6" t="s">
        <v>53</v>
      </c>
      <c r="L616" t="str">
        <f>VLOOKUP(E616,Lookup_Data!$C$7:$E$25,2,FALSE)</f>
        <v>England</v>
      </c>
      <c r="M616" t="str">
        <f>VLOOKUP(E616,Lookup_Data!$C$7:$E$25,3,FALSE)</f>
        <v>BUTTS</v>
      </c>
    </row>
    <row r="617" spans="2:13" x14ac:dyDescent="0.2">
      <c r="B617" s="12" t="s">
        <v>309</v>
      </c>
      <c r="C617" s="10">
        <v>37569</v>
      </c>
      <c r="D617" s="11" t="s">
        <v>212</v>
      </c>
      <c r="E617" s="11" t="s">
        <v>211</v>
      </c>
      <c r="F617" s="12">
        <v>363</v>
      </c>
      <c r="G617" s="12">
        <v>58</v>
      </c>
      <c r="H617" s="12">
        <v>1</v>
      </c>
      <c r="I617" s="6" t="s">
        <v>15</v>
      </c>
      <c r="J617" s="6" t="s">
        <v>18</v>
      </c>
      <c r="K617" s="6" t="s">
        <v>53</v>
      </c>
      <c r="L617" t="str">
        <f>VLOOKUP(E617,Lookup_Data!$C$7:$E$25,2,FALSE)</f>
        <v>England</v>
      </c>
      <c r="M617" t="str">
        <f>VLOOKUP(E617,Lookup_Data!$C$7:$E$25,3,FALSE)</f>
        <v>BUTTS</v>
      </c>
    </row>
    <row r="618" spans="2:13" x14ac:dyDescent="0.2">
      <c r="B618" s="12" t="s">
        <v>309</v>
      </c>
      <c r="D618" s="11" t="s">
        <v>354</v>
      </c>
      <c r="E618" s="11" t="s">
        <v>48</v>
      </c>
      <c r="F618" s="12">
        <v>363</v>
      </c>
      <c r="G618" s="12">
        <v>57</v>
      </c>
      <c r="H618" s="12">
        <v>3</v>
      </c>
      <c r="I618" s="6" t="s">
        <v>15</v>
      </c>
      <c r="J618" s="6" t="s">
        <v>18</v>
      </c>
      <c r="K618" s="6" t="s">
        <v>53</v>
      </c>
      <c r="L618" t="str">
        <f>VLOOKUP(E618,Lookup_Data!$C$7:$E$25,2,FALSE)</f>
        <v>Scotland</v>
      </c>
      <c r="M618" t="str">
        <f>VLOOKUP(E618,Lookup_Data!$C$7:$E$25,3,FALSE)</f>
        <v>SUSF</v>
      </c>
    </row>
    <row r="619" spans="2:13" x14ac:dyDescent="0.2">
      <c r="B619" s="12" t="s">
        <v>309</v>
      </c>
      <c r="C619" s="10">
        <v>37561</v>
      </c>
      <c r="D619" s="11" t="s">
        <v>355</v>
      </c>
      <c r="E619" s="11" t="s">
        <v>46</v>
      </c>
      <c r="F619" s="12">
        <v>362</v>
      </c>
      <c r="G619" s="12">
        <v>60</v>
      </c>
      <c r="H619" s="12">
        <v>2</v>
      </c>
      <c r="I619" s="6" t="s">
        <v>15</v>
      </c>
      <c r="J619" s="6" t="s">
        <v>18</v>
      </c>
      <c r="K619" s="6" t="s">
        <v>53</v>
      </c>
      <c r="L619" t="str">
        <f>VLOOKUP(E619,Lookup_Data!$C$7:$E$25,2,FALSE)</f>
        <v>England</v>
      </c>
      <c r="M619" t="str">
        <f>VLOOKUP(E619,Lookup_Data!$C$7:$E$25,3,FALSE)</f>
        <v>NEUAL</v>
      </c>
    </row>
    <row r="620" spans="2:13" x14ac:dyDescent="0.2">
      <c r="B620" s="12" t="s">
        <v>187</v>
      </c>
      <c r="C620" s="7">
        <v>37289</v>
      </c>
      <c r="D620" s="8" t="s">
        <v>284</v>
      </c>
      <c r="E620" s="11" t="s">
        <v>34</v>
      </c>
      <c r="F620" s="6">
        <v>362</v>
      </c>
      <c r="G620" s="6">
        <v>59</v>
      </c>
      <c r="H620" s="6">
        <v>1</v>
      </c>
      <c r="I620" s="6" t="s">
        <v>15</v>
      </c>
      <c r="J620" s="6" t="s">
        <v>18</v>
      </c>
      <c r="K620" s="6" t="s">
        <v>53</v>
      </c>
      <c r="L620" t="str">
        <f>VLOOKUP(E620,Lookup_Data!$C$7:$E$25,2,FALSE)</f>
        <v>England</v>
      </c>
      <c r="M620" t="str">
        <f>VLOOKUP(E620,Lookup_Data!$C$7:$E$25,3,FALSE)</f>
        <v>SEAL</v>
      </c>
    </row>
    <row r="621" spans="2:13" x14ac:dyDescent="0.2">
      <c r="B621" s="12" t="s">
        <v>309</v>
      </c>
      <c r="C621" s="10">
        <v>37584</v>
      </c>
      <c r="D621" s="11" t="s">
        <v>356</v>
      </c>
      <c r="E621" s="11" t="s">
        <v>211</v>
      </c>
      <c r="F621" s="12">
        <v>362</v>
      </c>
      <c r="G621" s="12">
        <v>58</v>
      </c>
      <c r="H621" s="12">
        <v>5</v>
      </c>
      <c r="I621" s="6" t="s">
        <v>22</v>
      </c>
      <c r="J621" s="6" t="s">
        <v>18</v>
      </c>
      <c r="K621" s="6" t="s">
        <v>53</v>
      </c>
      <c r="L621" t="str">
        <f>VLOOKUP(E621,Lookup_Data!$C$7:$E$25,2,FALSE)</f>
        <v>England</v>
      </c>
      <c r="M621" t="str">
        <f>VLOOKUP(E621,Lookup_Data!$C$7:$E$25,3,FALSE)</f>
        <v>BUTTS</v>
      </c>
    </row>
    <row r="622" spans="2:13" x14ac:dyDescent="0.2">
      <c r="B622" s="12" t="s">
        <v>309</v>
      </c>
      <c r="C622" s="10">
        <v>37589</v>
      </c>
      <c r="D622" s="11" t="s">
        <v>166</v>
      </c>
      <c r="E622" s="11" t="s">
        <v>79</v>
      </c>
      <c r="F622" s="12">
        <v>362</v>
      </c>
      <c r="G622" s="12">
        <v>58</v>
      </c>
      <c r="H622" s="12">
        <v>2</v>
      </c>
      <c r="I622" s="6" t="s">
        <v>22</v>
      </c>
      <c r="J622" s="6" t="s">
        <v>80</v>
      </c>
      <c r="K622" s="6" t="s">
        <v>53</v>
      </c>
      <c r="L622" t="str">
        <f>VLOOKUP(E622,Lookup_Data!$C$7:$E$25,2,FALSE)</f>
        <v>Wales</v>
      </c>
      <c r="M622" t="str">
        <f>VLOOKUP(E622,Lookup_Data!$C$7:$E$25,3,FALSE)</f>
        <v>None</v>
      </c>
    </row>
    <row r="623" spans="2:13" x14ac:dyDescent="0.2">
      <c r="B623" s="12" t="s">
        <v>309</v>
      </c>
      <c r="C623" s="10">
        <v>37577</v>
      </c>
      <c r="D623" s="11" t="s">
        <v>233</v>
      </c>
      <c r="E623" s="11" t="s">
        <v>63</v>
      </c>
      <c r="F623" s="12">
        <v>362</v>
      </c>
      <c r="G623" s="12">
        <v>54</v>
      </c>
      <c r="H623" s="12">
        <v>3</v>
      </c>
      <c r="I623" s="6" t="s">
        <v>15</v>
      </c>
      <c r="J623" s="6" t="s">
        <v>18</v>
      </c>
      <c r="K623" s="6" t="s">
        <v>53</v>
      </c>
      <c r="L623" t="str">
        <f>VLOOKUP(E623,Lookup_Data!$C$7:$E$25,2,FALSE)</f>
        <v>England</v>
      </c>
      <c r="M623" t="str">
        <f>VLOOKUP(E623,Lookup_Data!$C$7:$E$25,3,FALSE)</f>
        <v>BUTTS</v>
      </c>
    </row>
    <row r="624" spans="2:13" x14ac:dyDescent="0.2">
      <c r="B624" s="12" t="s">
        <v>187</v>
      </c>
      <c r="C624" s="7"/>
      <c r="D624" s="11" t="s">
        <v>285</v>
      </c>
      <c r="E624" s="8" t="s">
        <v>83</v>
      </c>
      <c r="F624" s="12">
        <v>359</v>
      </c>
      <c r="G624" s="12">
        <v>60</v>
      </c>
      <c r="H624" s="12">
        <v>5</v>
      </c>
      <c r="I624" s="6" t="s">
        <v>15</v>
      </c>
      <c r="J624" s="6" t="s">
        <v>18</v>
      </c>
      <c r="K624" s="6" t="s">
        <v>53</v>
      </c>
      <c r="L624" t="str">
        <f>VLOOKUP(E624,Lookup_Data!$C$7:$E$25,2,FALSE)</f>
        <v>England</v>
      </c>
      <c r="M624" t="str">
        <f>VLOOKUP(E624,Lookup_Data!$C$7:$E$25,3,FALSE)</f>
        <v>NEUAL</v>
      </c>
    </row>
    <row r="625" spans="2:13" x14ac:dyDescent="0.2">
      <c r="B625" s="12" t="s">
        <v>309</v>
      </c>
      <c r="C625" s="10">
        <v>37584</v>
      </c>
      <c r="D625" s="11" t="s">
        <v>226</v>
      </c>
      <c r="E625" s="11" t="s">
        <v>211</v>
      </c>
      <c r="F625" s="12">
        <v>359</v>
      </c>
      <c r="G625" s="12">
        <v>59</v>
      </c>
      <c r="H625" s="12">
        <v>2</v>
      </c>
      <c r="I625" s="6" t="s">
        <v>15</v>
      </c>
      <c r="J625" s="6" t="s">
        <v>18</v>
      </c>
      <c r="K625" s="6" t="s">
        <v>53</v>
      </c>
      <c r="L625" t="str">
        <f>VLOOKUP(E625,Lookup_Data!$C$7:$E$25,2,FALSE)</f>
        <v>England</v>
      </c>
      <c r="M625" t="str">
        <f>VLOOKUP(E625,Lookup_Data!$C$7:$E$25,3,FALSE)</f>
        <v>BUTTS</v>
      </c>
    </row>
    <row r="626" spans="2:13" x14ac:dyDescent="0.2">
      <c r="B626" s="6" t="s">
        <v>12</v>
      </c>
      <c r="C626" s="7">
        <v>37650</v>
      </c>
      <c r="D626" s="8" t="s">
        <v>156</v>
      </c>
      <c r="E626" s="8" t="s">
        <v>79</v>
      </c>
      <c r="F626" s="6">
        <v>359</v>
      </c>
      <c r="G626" s="6">
        <v>57</v>
      </c>
      <c r="H626" s="6">
        <v>2</v>
      </c>
      <c r="I626" s="6" t="s">
        <v>22</v>
      </c>
      <c r="J626" s="6" t="s">
        <v>18</v>
      </c>
      <c r="K626" s="6" t="s">
        <v>53</v>
      </c>
      <c r="L626" t="str">
        <f>VLOOKUP(E626,Lookup_Data!$C$7:$E$25,2,FALSE)</f>
        <v>Wales</v>
      </c>
      <c r="M626" t="str">
        <f>VLOOKUP(E626,Lookup_Data!$C$7:$E$25,3,FALSE)</f>
        <v>None</v>
      </c>
    </row>
    <row r="627" spans="2:13" x14ac:dyDescent="0.2">
      <c r="B627" s="6" t="s">
        <v>12</v>
      </c>
      <c r="C627" s="7">
        <v>37591</v>
      </c>
      <c r="D627" s="8" t="s">
        <v>157</v>
      </c>
      <c r="E627" s="8" t="s">
        <v>24</v>
      </c>
      <c r="F627" s="6">
        <v>359</v>
      </c>
      <c r="G627" s="6">
        <v>56</v>
      </c>
      <c r="H627" s="6">
        <v>3</v>
      </c>
      <c r="I627" s="6" t="s">
        <v>15</v>
      </c>
      <c r="J627" s="6" t="s">
        <v>80</v>
      </c>
      <c r="K627" s="6" t="s">
        <v>53</v>
      </c>
      <c r="L627" t="str">
        <f>VLOOKUP(E627,Lookup_Data!$C$7:$E$25,2,FALSE)</f>
        <v>England</v>
      </c>
      <c r="M627" t="str">
        <f>VLOOKUP(E627,Lookup_Data!$C$7:$E$25,3,FALSE)</f>
        <v>BUTTS</v>
      </c>
    </row>
    <row r="628" spans="2:13" x14ac:dyDescent="0.2">
      <c r="B628" s="6" t="s">
        <v>12</v>
      </c>
      <c r="C628" s="7"/>
      <c r="D628" s="13" t="s">
        <v>158</v>
      </c>
      <c r="E628" s="8" t="s">
        <v>48</v>
      </c>
      <c r="F628" s="6">
        <v>358</v>
      </c>
      <c r="G628" s="9">
        <v>59</v>
      </c>
      <c r="H628" s="9">
        <v>5</v>
      </c>
      <c r="I628" s="6" t="s">
        <v>15</v>
      </c>
      <c r="J628" s="6" t="s">
        <v>18</v>
      </c>
      <c r="K628" s="6" t="s">
        <v>53</v>
      </c>
      <c r="L628" t="str">
        <f>VLOOKUP(E628,Lookup_Data!$C$7:$E$25,2,FALSE)</f>
        <v>Scotland</v>
      </c>
      <c r="M628" t="str">
        <f>VLOOKUP(E628,Lookup_Data!$C$7:$E$25,3,FALSE)</f>
        <v>SUSF</v>
      </c>
    </row>
    <row r="629" spans="2:13" x14ac:dyDescent="0.2">
      <c r="B629" s="12" t="s">
        <v>187</v>
      </c>
      <c r="C629" s="7"/>
      <c r="D629" s="8" t="s">
        <v>137</v>
      </c>
      <c r="E629" s="8" t="s">
        <v>61</v>
      </c>
      <c r="F629" s="6">
        <v>358</v>
      </c>
      <c r="G629" s="6">
        <v>59</v>
      </c>
      <c r="H629" s="6">
        <v>1</v>
      </c>
      <c r="I629" s="6" t="s">
        <v>15</v>
      </c>
      <c r="J629" s="6" t="s">
        <v>18</v>
      </c>
      <c r="K629" s="6" t="s">
        <v>17</v>
      </c>
      <c r="L629" t="str">
        <f>VLOOKUP(E629,Lookup_Data!$C$7:$E$25,2,FALSE)</f>
        <v>Scotland</v>
      </c>
      <c r="M629" t="str">
        <f>VLOOKUP(E629,Lookup_Data!$C$7:$E$25,3,FALSE)</f>
        <v>SUSF</v>
      </c>
    </row>
    <row r="630" spans="2:13" x14ac:dyDescent="0.2">
      <c r="B630" s="12" t="s">
        <v>309</v>
      </c>
      <c r="C630" s="10">
        <v>37590</v>
      </c>
      <c r="D630" s="11" t="s">
        <v>133</v>
      </c>
      <c r="E630" s="11" t="s">
        <v>30</v>
      </c>
      <c r="F630" s="12">
        <v>358</v>
      </c>
      <c r="G630" s="12">
        <v>58</v>
      </c>
      <c r="H630" s="12">
        <v>4</v>
      </c>
      <c r="I630" s="6" t="s">
        <v>15</v>
      </c>
      <c r="J630" s="6" t="s">
        <v>18</v>
      </c>
      <c r="K630" s="6" t="s">
        <v>53</v>
      </c>
      <c r="L630" t="str">
        <f>VLOOKUP(E630,Lookup_Data!$C$7:$E$25,2,FALSE)</f>
        <v>England</v>
      </c>
      <c r="M630" t="str">
        <f>VLOOKUP(E630,Lookup_Data!$C$7:$E$25,3,FALSE)</f>
        <v>SWWU</v>
      </c>
    </row>
    <row r="631" spans="2:13" x14ac:dyDescent="0.2">
      <c r="B631" s="12" t="s">
        <v>309</v>
      </c>
      <c r="C631" s="10">
        <v>37562</v>
      </c>
      <c r="D631" s="11" t="s">
        <v>293</v>
      </c>
      <c r="E631" s="11" t="s">
        <v>44</v>
      </c>
      <c r="F631" s="12">
        <v>357</v>
      </c>
      <c r="G631" s="12">
        <v>60</v>
      </c>
      <c r="H631" s="12">
        <v>4</v>
      </c>
      <c r="I631" s="6" t="s">
        <v>15</v>
      </c>
      <c r="J631" s="6" t="s">
        <v>18</v>
      </c>
      <c r="K631" s="6" t="s">
        <v>17</v>
      </c>
      <c r="L631" t="str">
        <f>VLOOKUP(E631,Lookup_Data!$C$7:$E$25,2,FALSE)</f>
        <v>England</v>
      </c>
      <c r="M631" t="str">
        <f>VLOOKUP(E631,Lookup_Data!$C$7:$E$25,3,FALSE)</f>
        <v>NEUAL</v>
      </c>
    </row>
    <row r="632" spans="2:13" x14ac:dyDescent="0.2">
      <c r="B632" s="12" t="s">
        <v>187</v>
      </c>
      <c r="C632" s="7">
        <v>37675</v>
      </c>
      <c r="D632" s="8" t="s">
        <v>286</v>
      </c>
      <c r="E632" s="8" t="s">
        <v>48</v>
      </c>
      <c r="F632" s="6">
        <v>355</v>
      </c>
      <c r="G632" s="6">
        <v>59</v>
      </c>
      <c r="H632" s="6">
        <v>1</v>
      </c>
      <c r="I632" s="6" t="s">
        <v>15</v>
      </c>
      <c r="J632" s="6" t="s">
        <v>18</v>
      </c>
      <c r="K632" s="6" t="s">
        <v>17</v>
      </c>
      <c r="L632" t="str">
        <f>VLOOKUP(E632,Lookup_Data!$C$7:$E$25,2,FALSE)</f>
        <v>Scotland</v>
      </c>
      <c r="M632" t="str">
        <f>VLOOKUP(E632,Lookup_Data!$C$7:$E$25,3,FALSE)</f>
        <v>SUSF</v>
      </c>
    </row>
    <row r="633" spans="2:13" x14ac:dyDescent="0.2">
      <c r="B633" s="12" t="s">
        <v>309</v>
      </c>
      <c r="C633" s="10">
        <v>37584</v>
      </c>
      <c r="D633" s="11" t="s">
        <v>247</v>
      </c>
      <c r="E633" s="11" t="s">
        <v>26</v>
      </c>
      <c r="F633" s="12">
        <v>354</v>
      </c>
      <c r="G633" s="12">
        <v>58</v>
      </c>
      <c r="H633" s="12">
        <v>1</v>
      </c>
      <c r="I633" s="6" t="s">
        <v>22</v>
      </c>
      <c r="J633" s="6" t="s">
        <v>18</v>
      </c>
      <c r="K633" s="6" t="s">
        <v>53</v>
      </c>
      <c r="L633" t="str">
        <f>VLOOKUP(E633,Lookup_Data!$C$7:$E$25,2,FALSE)</f>
        <v>England</v>
      </c>
      <c r="M633" t="str">
        <f>VLOOKUP(E633,Lookup_Data!$C$7:$E$25,3,FALSE)</f>
        <v>BUTTS</v>
      </c>
    </row>
    <row r="634" spans="2:13" x14ac:dyDescent="0.2">
      <c r="B634" s="12" t="s">
        <v>309</v>
      </c>
      <c r="C634" s="10" t="s">
        <v>326</v>
      </c>
      <c r="D634" s="11" t="s">
        <v>357</v>
      </c>
      <c r="E634" s="11" t="s">
        <v>191</v>
      </c>
      <c r="F634" s="12">
        <v>353</v>
      </c>
      <c r="G634" s="12">
        <v>57</v>
      </c>
      <c r="H634" s="12">
        <v>4</v>
      </c>
      <c r="I634" s="6" t="s">
        <v>22</v>
      </c>
      <c r="J634" s="6" t="s">
        <v>18</v>
      </c>
      <c r="K634" s="6" t="s">
        <v>53</v>
      </c>
      <c r="L634" t="str">
        <f>VLOOKUP(E634,Lookup_Data!$C$7:$E$25,2,FALSE)</f>
        <v>England</v>
      </c>
      <c r="M634" t="str">
        <f>VLOOKUP(E634,Lookup_Data!$C$7:$E$25,3,FALSE)</f>
        <v>SWWU</v>
      </c>
    </row>
    <row r="635" spans="2:13" x14ac:dyDescent="0.2">
      <c r="B635" s="12" t="s">
        <v>187</v>
      </c>
      <c r="C635" s="7">
        <v>37674</v>
      </c>
      <c r="D635" s="8" t="s">
        <v>287</v>
      </c>
      <c r="E635" s="8" t="s">
        <v>36</v>
      </c>
      <c r="F635" s="6">
        <v>353</v>
      </c>
      <c r="G635" s="6">
        <v>57</v>
      </c>
      <c r="H635" s="6">
        <v>1</v>
      </c>
      <c r="I635" s="6" t="s">
        <v>15</v>
      </c>
      <c r="J635" s="6" t="s">
        <v>18</v>
      </c>
      <c r="K635" s="6" t="s">
        <v>17</v>
      </c>
      <c r="L635" t="str">
        <f>VLOOKUP(E635,Lookup_Data!$C$7:$E$25,2,FALSE)</f>
        <v>England</v>
      </c>
      <c r="M635" t="str">
        <f>VLOOKUP(E635,Lookup_Data!$C$7:$E$25,3,FALSE)</f>
        <v>SWWU</v>
      </c>
    </row>
    <row r="636" spans="2:13" x14ac:dyDescent="0.2">
      <c r="B636" s="12" t="s">
        <v>309</v>
      </c>
      <c r="C636" s="10">
        <v>37589</v>
      </c>
      <c r="D636" s="11" t="s">
        <v>358</v>
      </c>
      <c r="E636" s="11" t="s">
        <v>83</v>
      </c>
      <c r="F636" s="12">
        <v>353</v>
      </c>
      <c r="G636" s="12">
        <v>56</v>
      </c>
      <c r="H636" s="12">
        <v>1</v>
      </c>
      <c r="I636" s="6" t="s">
        <v>15</v>
      </c>
      <c r="J636" s="6" t="s">
        <v>18</v>
      </c>
      <c r="K636" s="6" t="s">
        <v>53</v>
      </c>
      <c r="L636" t="str">
        <f>VLOOKUP(E636,Lookup_Data!$C$7:$E$25,2,FALSE)</f>
        <v>England</v>
      </c>
      <c r="M636" t="str">
        <f>VLOOKUP(E636,Lookup_Data!$C$7:$E$25,3,FALSE)</f>
        <v>NEUAL</v>
      </c>
    </row>
    <row r="637" spans="2:13" x14ac:dyDescent="0.2">
      <c r="B637" s="6" t="s">
        <v>12</v>
      </c>
      <c r="C637" s="10">
        <v>37646</v>
      </c>
      <c r="D637" s="11" t="s">
        <v>159</v>
      </c>
      <c r="E637" s="11" t="s">
        <v>21</v>
      </c>
      <c r="F637" s="12">
        <v>352</v>
      </c>
      <c r="G637" s="12">
        <v>59</v>
      </c>
      <c r="H637" s="12">
        <v>3</v>
      </c>
      <c r="I637" s="6" t="s">
        <v>15</v>
      </c>
      <c r="J637" s="6" t="s">
        <v>18</v>
      </c>
      <c r="K637" s="6" t="s">
        <v>53</v>
      </c>
      <c r="L637" t="str">
        <f>VLOOKUP(E637,Lookup_Data!$C$7:$E$25,2,FALSE)</f>
        <v>England</v>
      </c>
      <c r="M637" t="str">
        <f>VLOOKUP(E637,Lookup_Data!$C$7:$E$25,3,FALSE)</f>
        <v>BUTTS</v>
      </c>
    </row>
    <row r="638" spans="2:13" x14ac:dyDescent="0.2">
      <c r="B638" s="12" t="s">
        <v>187</v>
      </c>
      <c r="C638" s="7">
        <v>37667</v>
      </c>
      <c r="D638" s="8" t="s">
        <v>288</v>
      </c>
      <c r="E638" s="8" t="s">
        <v>21</v>
      </c>
      <c r="F638" s="6">
        <v>352</v>
      </c>
      <c r="G638" s="6">
        <v>58</v>
      </c>
      <c r="H638" s="6">
        <v>3</v>
      </c>
      <c r="I638" s="6" t="s">
        <v>22</v>
      </c>
      <c r="J638" s="6" t="s">
        <v>18</v>
      </c>
      <c r="K638" s="6" t="s">
        <v>53</v>
      </c>
      <c r="L638" t="str">
        <f>VLOOKUP(E638,Lookup_Data!$C$7:$E$25,2,FALSE)</f>
        <v>England</v>
      </c>
      <c r="M638" t="str">
        <f>VLOOKUP(E638,Lookup_Data!$C$7:$E$25,3,FALSE)</f>
        <v>BUTTS</v>
      </c>
    </row>
    <row r="639" spans="2:13" x14ac:dyDescent="0.2">
      <c r="B639" s="6" t="s">
        <v>12</v>
      </c>
      <c r="C639" s="7">
        <v>37603</v>
      </c>
      <c r="D639" s="8" t="s">
        <v>160</v>
      </c>
      <c r="E639" s="8" t="s">
        <v>79</v>
      </c>
      <c r="F639" s="6">
        <v>352</v>
      </c>
      <c r="G639" s="6">
        <v>57</v>
      </c>
      <c r="H639" s="6">
        <v>6</v>
      </c>
      <c r="I639" s="6" t="s">
        <v>22</v>
      </c>
      <c r="J639" s="6" t="s">
        <v>80</v>
      </c>
      <c r="K639" s="6" t="s">
        <v>53</v>
      </c>
      <c r="L639" t="str">
        <f>VLOOKUP(E639,Lookup_Data!$C$7:$E$25,2,FALSE)</f>
        <v>Wales</v>
      </c>
      <c r="M639" t="str">
        <f>VLOOKUP(E639,Lookup_Data!$C$7:$E$25,3,FALSE)</f>
        <v>None</v>
      </c>
    </row>
    <row r="640" spans="2:13" x14ac:dyDescent="0.2">
      <c r="B640" s="12" t="s">
        <v>187</v>
      </c>
      <c r="C640" s="7">
        <v>37289</v>
      </c>
      <c r="D640" s="8" t="s">
        <v>180</v>
      </c>
      <c r="E640" s="8" t="s">
        <v>34</v>
      </c>
      <c r="F640" s="6">
        <v>352</v>
      </c>
      <c r="G640" s="6">
        <v>57</v>
      </c>
      <c r="H640" s="6">
        <v>4</v>
      </c>
      <c r="I640" s="6" t="s">
        <v>22</v>
      </c>
      <c r="J640" s="6" t="s">
        <v>18</v>
      </c>
      <c r="K640" s="6" t="s">
        <v>53</v>
      </c>
      <c r="L640" t="str">
        <f>VLOOKUP(E640,Lookup_Data!$C$7:$E$25,2,FALSE)</f>
        <v>England</v>
      </c>
      <c r="M640" t="str">
        <f>VLOOKUP(E640,Lookup_Data!$C$7:$E$25,3,FALSE)</f>
        <v>SEAL</v>
      </c>
    </row>
    <row r="641" spans="2:13" x14ac:dyDescent="0.2">
      <c r="B641" s="12" t="s">
        <v>309</v>
      </c>
      <c r="C641" s="10">
        <v>37577</v>
      </c>
      <c r="D641" s="11" t="s">
        <v>359</v>
      </c>
      <c r="E641" s="11" t="s">
        <v>63</v>
      </c>
      <c r="F641" s="12">
        <v>350</v>
      </c>
      <c r="G641" s="12">
        <v>60</v>
      </c>
      <c r="H641" s="12">
        <v>2</v>
      </c>
      <c r="I641" s="6" t="s">
        <v>15</v>
      </c>
      <c r="J641" s="6" t="s">
        <v>18</v>
      </c>
      <c r="K641" s="6" t="s">
        <v>53</v>
      </c>
      <c r="L641" t="str">
        <f>VLOOKUP(E641,Lookup_Data!$C$7:$E$25,2,FALSE)</f>
        <v>England</v>
      </c>
      <c r="M641" t="str">
        <f>VLOOKUP(E641,Lookup_Data!$C$7:$E$25,3,FALSE)</f>
        <v>BUTTS</v>
      </c>
    </row>
    <row r="642" spans="2:13" x14ac:dyDescent="0.2">
      <c r="B642" s="6" t="s">
        <v>12</v>
      </c>
      <c r="C642" s="7">
        <v>37646</v>
      </c>
      <c r="D642" s="11" t="s">
        <v>161</v>
      </c>
      <c r="E642" s="11" t="s">
        <v>21</v>
      </c>
      <c r="F642" s="12">
        <v>350</v>
      </c>
      <c r="G642" s="12">
        <v>59</v>
      </c>
      <c r="H642" s="12">
        <v>3</v>
      </c>
      <c r="I642" s="6" t="s">
        <v>15</v>
      </c>
      <c r="J642" s="6" t="s">
        <v>18</v>
      </c>
      <c r="K642" s="6" t="s">
        <v>53</v>
      </c>
      <c r="L642" t="str">
        <f>VLOOKUP(E642,Lookup_Data!$C$7:$E$25,2,FALSE)</f>
        <v>England</v>
      </c>
      <c r="M642" t="str">
        <f>VLOOKUP(E642,Lookup_Data!$C$7:$E$25,3,FALSE)</f>
        <v>BUTTS</v>
      </c>
    </row>
    <row r="643" spans="2:13" x14ac:dyDescent="0.2">
      <c r="B643" s="6" t="s">
        <v>398</v>
      </c>
      <c r="C643" s="7">
        <v>37563</v>
      </c>
      <c r="D643" s="8" t="s">
        <v>212</v>
      </c>
      <c r="E643" s="8" t="s">
        <v>211</v>
      </c>
      <c r="F643" s="6">
        <v>350</v>
      </c>
      <c r="G643" s="6">
        <v>56</v>
      </c>
      <c r="H643" s="6">
        <v>6</v>
      </c>
      <c r="I643" s="6" t="s">
        <v>15</v>
      </c>
      <c r="J643" s="6" t="s">
        <v>18</v>
      </c>
      <c r="K643" s="6" t="s">
        <v>53</v>
      </c>
      <c r="L643" t="str">
        <f>VLOOKUP(E643,Lookup_Data!$C$7:$E$25,2,FALSE)</f>
        <v>England</v>
      </c>
      <c r="M643" t="str">
        <f>VLOOKUP(E643,Lookup_Data!$C$7:$E$25,3,FALSE)</f>
        <v>BUTTS</v>
      </c>
    </row>
    <row r="644" spans="2:13" x14ac:dyDescent="0.2">
      <c r="B644" s="12" t="s">
        <v>187</v>
      </c>
      <c r="C644" s="7"/>
      <c r="D644" s="8" t="s">
        <v>136</v>
      </c>
      <c r="E644" s="8" t="s">
        <v>61</v>
      </c>
      <c r="F644" s="6">
        <v>350</v>
      </c>
      <c r="G644" s="6">
        <v>56</v>
      </c>
      <c r="H644" s="6">
        <v>5</v>
      </c>
      <c r="I644" s="6" t="s">
        <v>22</v>
      </c>
      <c r="J644" s="6" t="s">
        <v>18</v>
      </c>
      <c r="K644" s="6" t="s">
        <v>17</v>
      </c>
      <c r="L644" t="str">
        <f>VLOOKUP(E644,Lookup_Data!$C$7:$E$25,2,FALSE)</f>
        <v>Scotland</v>
      </c>
      <c r="M644" t="str">
        <f>VLOOKUP(E644,Lookup_Data!$C$7:$E$25,3,FALSE)</f>
        <v>SUSF</v>
      </c>
    </row>
    <row r="645" spans="2:13" x14ac:dyDescent="0.2">
      <c r="B645" s="12" t="s">
        <v>187</v>
      </c>
      <c r="C645" s="7">
        <v>37670</v>
      </c>
      <c r="D645" s="8" t="s">
        <v>221</v>
      </c>
      <c r="E645" s="8" t="s">
        <v>24</v>
      </c>
      <c r="F645" s="6">
        <v>350</v>
      </c>
      <c r="G645" s="6">
        <v>56</v>
      </c>
      <c r="H645" s="6">
        <v>3</v>
      </c>
      <c r="I645" s="6" t="s">
        <v>15</v>
      </c>
      <c r="J645" s="6" t="s">
        <v>18</v>
      </c>
      <c r="K645" s="6" t="s">
        <v>53</v>
      </c>
      <c r="L645" t="str">
        <f>VLOOKUP(E645,Lookup_Data!$C$7:$E$25,2,FALSE)</f>
        <v>England</v>
      </c>
      <c r="M645" t="str">
        <f>VLOOKUP(E645,Lookup_Data!$C$7:$E$25,3,FALSE)</f>
        <v>BUTTS</v>
      </c>
    </row>
    <row r="646" spans="2:13" x14ac:dyDescent="0.2">
      <c r="B646" s="6" t="s">
        <v>12</v>
      </c>
      <c r="C646" s="7"/>
      <c r="D646" s="13" t="s">
        <v>162</v>
      </c>
      <c r="E646" s="8" t="s">
        <v>48</v>
      </c>
      <c r="F646" s="6">
        <v>349</v>
      </c>
      <c r="G646" s="6">
        <v>59</v>
      </c>
      <c r="H646" s="6">
        <v>3</v>
      </c>
      <c r="I646" s="6" t="s">
        <v>22</v>
      </c>
      <c r="J646" s="6" t="s">
        <v>18</v>
      </c>
      <c r="K646" s="6" t="s">
        <v>53</v>
      </c>
      <c r="L646" t="str">
        <f>VLOOKUP(E646,Lookup_Data!$C$7:$E$25,2,FALSE)</f>
        <v>Scotland</v>
      </c>
      <c r="M646" t="str">
        <f>VLOOKUP(E646,Lookup_Data!$C$7:$E$25,3,FALSE)</f>
        <v>SUSF</v>
      </c>
    </row>
    <row r="647" spans="2:13" x14ac:dyDescent="0.2">
      <c r="B647" s="12" t="s">
        <v>309</v>
      </c>
      <c r="C647" s="10">
        <v>37562</v>
      </c>
      <c r="D647" s="11" t="s">
        <v>150</v>
      </c>
      <c r="E647" s="11" t="s">
        <v>44</v>
      </c>
      <c r="F647" s="12">
        <v>349</v>
      </c>
      <c r="G647" s="12">
        <v>58</v>
      </c>
      <c r="H647" s="12">
        <v>1</v>
      </c>
      <c r="I647" s="6" t="s">
        <v>22</v>
      </c>
      <c r="J647" s="6" t="s">
        <v>18</v>
      </c>
      <c r="K647" s="6" t="s">
        <v>53</v>
      </c>
      <c r="L647" t="str">
        <f>VLOOKUP(E647,Lookup_Data!$C$7:$E$25,2,FALSE)</f>
        <v>England</v>
      </c>
      <c r="M647" t="str">
        <f>VLOOKUP(E647,Lookup_Data!$C$7:$E$25,3,FALSE)</f>
        <v>NEUAL</v>
      </c>
    </row>
    <row r="648" spans="2:13" x14ac:dyDescent="0.2">
      <c r="B648" s="6" t="s">
        <v>12</v>
      </c>
      <c r="C648" s="7">
        <v>37646</v>
      </c>
      <c r="D648" s="8" t="s">
        <v>163</v>
      </c>
      <c r="E648" s="8" t="s">
        <v>21</v>
      </c>
      <c r="F648" s="6">
        <v>349</v>
      </c>
      <c r="G648" s="6">
        <v>56</v>
      </c>
      <c r="H648" s="6">
        <v>3</v>
      </c>
      <c r="I648" s="6" t="s">
        <v>15</v>
      </c>
      <c r="J648" s="6" t="s">
        <v>18</v>
      </c>
      <c r="K648" s="6" t="s">
        <v>53</v>
      </c>
      <c r="L648" t="str">
        <f>VLOOKUP(E648,Lookup_Data!$C$7:$E$25,2,FALSE)</f>
        <v>England</v>
      </c>
      <c r="M648" t="str">
        <f>VLOOKUP(E648,Lookup_Data!$C$7:$E$25,3,FALSE)</f>
        <v>BUTTS</v>
      </c>
    </row>
    <row r="649" spans="2:13" x14ac:dyDescent="0.2">
      <c r="B649" s="12" t="s">
        <v>187</v>
      </c>
      <c r="C649" s="7"/>
      <c r="D649" s="8" t="s">
        <v>289</v>
      </c>
      <c r="E649" s="8" t="s">
        <v>63</v>
      </c>
      <c r="F649" s="6">
        <v>348</v>
      </c>
      <c r="G649" s="6">
        <v>59</v>
      </c>
      <c r="H649" s="6">
        <v>2</v>
      </c>
      <c r="I649" s="6" t="s">
        <v>15</v>
      </c>
      <c r="J649" s="6" t="s">
        <v>18</v>
      </c>
      <c r="K649" s="6" t="s">
        <v>53</v>
      </c>
      <c r="L649" t="str">
        <f>VLOOKUP(E649,Lookup_Data!$C$7:$E$25,2,FALSE)</f>
        <v>England</v>
      </c>
      <c r="M649" t="str">
        <f>VLOOKUP(E649,Lookup_Data!$C$7:$E$25,3,FALSE)</f>
        <v>BUTTS</v>
      </c>
    </row>
    <row r="650" spans="2:13" x14ac:dyDescent="0.2">
      <c r="B650" s="12" t="s">
        <v>187</v>
      </c>
      <c r="C650" s="7">
        <v>37661</v>
      </c>
      <c r="D650" s="8" t="s">
        <v>290</v>
      </c>
      <c r="E650" s="14" t="s">
        <v>211</v>
      </c>
      <c r="F650" s="15">
        <v>348</v>
      </c>
      <c r="G650" s="15">
        <v>57</v>
      </c>
      <c r="H650" s="15">
        <v>2</v>
      </c>
      <c r="I650" s="6" t="s">
        <v>15</v>
      </c>
      <c r="J650" s="6" t="s">
        <v>18</v>
      </c>
      <c r="K650" s="6" t="s">
        <v>53</v>
      </c>
      <c r="L650" t="str">
        <f>VLOOKUP(E650,Lookup_Data!$C$7:$E$25,2,FALSE)</f>
        <v>England</v>
      </c>
      <c r="M650" t="str">
        <f>VLOOKUP(E650,Lookup_Data!$C$7:$E$25,3,FALSE)</f>
        <v>BUTTS</v>
      </c>
    </row>
    <row r="651" spans="2:13" x14ac:dyDescent="0.2">
      <c r="B651" s="6" t="s">
        <v>12</v>
      </c>
      <c r="C651" s="7"/>
      <c r="D651" s="13" t="s">
        <v>164</v>
      </c>
      <c r="E651" s="8" t="s">
        <v>48</v>
      </c>
      <c r="F651" s="6">
        <v>348</v>
      </c>
      <c r="G651" s="6">
        <v>56</v>
      </c>
      <c r="H651" s="6"/>
      <c r="I651" s="6" t="s">
        <v>15</v>
      </c>
      <c r="J651" s="6" t="s">
        <v>16</v>
      </c>
      <c r="K651" s="6" t="s">
        <v>53</v>
      </c>
      <c r="L651" t="str">
        <f>VLOOKUP(E651,Lookup_Data!$C$7:$E$25,2,FALSE)</f>
        <v>Scotland</v>
      </c>
      <c r="M651" t="str">
        <f>VLOOKUP(E651,Lookup_Data!$C$7:$E$25,3,FALSE)</f>
        <v>SUSF</v>
      </c>
    </row>
    <row r="652" spans="2:13" x14ac:dyDescent="0.2">
      <c r="B652" s="12" t="s">
        <v>187</v>
      </c>
      <c r="C652" s="7"/>
      <c r="D652" s="11" t="s">
        <v>291</v>
      </c>
      <c r="E652" s="8" t="s">
        <v>30</v>
      </c>
      <c r="F652" s="12">
        <v>347</v>
      </c>
      <c r="G652" s="12">
        <v>57</v>
      </c>
      <c r="H652" s="12">
        <v>3</v>
      </c>
      <c r="I652" s="6" t="s">
        <v>22</v>
      </c>
      <c r="J652" s="6" t="s">
        <v>18</v>
      </c>
      <c r="K652" s="6" t="s">
        <v>53</v>
      </c>
      <c r="L652" t="str">
        <f>VLOOKUP(E652,Lookup_Data!$C$7:$E$25,2,FALSE)</f>
        <v>England</v>
      </c>
      <c r="M652" t="str">
        <f>VLOOKUP(E652,Lookup_Data!$C$7:$E$25,3,FALSE)</f>
        <v>SWWU</v>
      </c>
    </row>
    <row r="653" spans="2:13" x14ac:dyDescent="0.2">
      <c r="B653" s="6" t="s">
        <v>12</v>
      </c>
      <c r="C653" s="7">
        <v>37591</v>
      </c>
      <c r="D653" s="8" t="s">
        <v>165</v>
      </c>
      <c r="E653" s="8" t="s">
        <v>24</v>
      </c>
      <c r="F653" s="6">
        <v>346</v>
      </c>
      <c r="G653" s="6">
        <v>57</v>
      </c>
      <c r="H653" s="6">
        <v>3</v>
      </c>
      <c r="I653" s="6" t="s">
        <v>15</v>
      </c>
      <c r="J653" s="6" t="s">
        <v>18</v>
      </c>
      <c r="K653" s="6" t="s">
        <v>17</v>
      </c>
      <c r="L653" t="str">
        <f>VLOOKUP(E653,Lookup_Data!$C$7:$E$25,2,FALSE)</f>
        <v>England</v>
      </c>
      <c r="M653" t="str">
        <f>VLOOKUP(E653,Lookup_Data!$C$7:$E$25,3,FALSE)</f>
        <v>BUTTS</v>
      </c>
    </row>
    <row r="654" spans="2:13" x14ac:dyDescent="0.2">
      <c r="B654" s="12" t="s">
        <v>309</v>
      </c>
      <c r="C654" s="10" t="s">
        <v>312</v>
      </c>
      <c r="D654" s="11" t="s">
        <v>99</v>
      </c>
      <c r="E654" s="11" t="s">
        <v>24</v>
      </c>
      <c r="F654" s="12">
        <v>345</v>
      </c>
      <c r="G654" s="12">
        <v>47</v>
      </c>
      <c r="H654" s="12">
        <v>1</v>
      </c>
      <c r="I654" s="6" t="s">
        <v>15</v>
      </c>
      <c r="J654" s="12" t="s">
        <v>360</v>
      </c>
      <c r="K654" s="6" t="s">
        <v>17</v>
      </c>
      <c r="L654" t="str">
        <f>VLOOKUP(E654,Lookup_Data!$C$7:$E$25,2,FALSE)</f>
        <v>England</v>
      </c>
      <c r="M654" t="str">
        <f>VLOOKUP(E654,Lookup_Data!$C$7:$E$25,3,FALSE)</f>
        <v>BUTTS</v>
      </c>
    </row>
    <row r="655" spans="2:13" x14ac:dyDescent="0.2">
      <c r="B655" s="6" t="s">
        <v>398</v>
      </c>
      <c r="C655" s="7">
        <v>37563</v>
      </c>
      <c r="D655" s="8" t="s">
        <v>390</v>
      </c>
      <c r="E655" s="8" t="s">
        <v>21</v>
      </c>
      <c r="F655" s="6">
        <v>344</v>
      </c>
      <c r="G655" s="6">
        <v>37</v>
      </c>
      <c r="H655" s="6">
        <v>0</v>
      </c>
      <c r="I655" s="6" t="s">
        <v>15</v>
      </c>
      <c r="J655" s="6" t="s">
        <v>18</v>
      </c>
      <c r="K655" s="6" t="s">
        <v>53</v>
      </c>
      <c r="L655" t="str">
        <f>VLOOKUP(E655,Lookup_Data!$C$7:$E$25,2,FALSE)</f>
        <v>England</v>
      </c>
      <c r="M655" t="str">
        <f>VLOOKUP(E655,Lookup_Data!$C$7:$E$25,3,FALSE)</f>
        <v>BUTTS</v>
      </c>
    </row>
    <row r="656" spans="2:13" x14ac:dyDescent="0.2">
      <c r="B656" s="12" t="s">
        <v>187</v>
      </c>
      <c r="C656" s="7">
        <v>37675</v>
      </c>
      <c r="D656" s="8" t="s">
        <v>292</v>
      </c>
      <c r="E656" s="8" t="s">
        <v>48</v>
      </c>
      <c r="F656" s="6">
        <v>341</v>
      </c>
      <c r="G656" s="6">
        <v>58</v>
      </c>
      <c r="H656" s="6">
        <v>2</v>
      </c>
      <c r="I656" s="6" t="s">
        <v>22</v>
      </c>
      <c r="J656" s="6" t="s">
        <v>18</v>
      </c>
      <c r="K656" s="6" t="s">
        <v>53</v>
      </c>
      <c r="L656" t="str">
        <f>VLOOKUP(E656,Lookup_Data!$C$7:$E$25,2,FALSE)</f>
        <v>Scotland</v>
      </c>
      <c r="M656" t="str">
        <f>VLOOKUP(E656,Lookup_Data!$C$7:$E$25,3,FALSE)</f>
        <v>SUSF</v>
      </c>
    </row>
    <row r="657" spans="2:13" x14ac:dyDescent="0.2">
      <c r="B657" s="6" t="s">
        <v>398</v>
      </c>
      <c r="C657" s="7">
        <v>37563</v>
      </c>
      <c r="D657" s="8" t="s">
        <v>414</v>
      </c>
      <c r="E657" s="8" t="s">
        <v>21</v>
      </c>
      <c r="F657" s="6">
        <v>341</v>
      </c>
      <c r="G657" s="6">
        <v>57</v>
      </c>
      <c r="H657" s="6">
        <v>1</v>
      </c>
      <c r="I657" s="6" t="s">
        <v>15</v>
      </c>
      <c r="J657" s="6" t="s">
        <v>18</v>
      </c>
      <c r="K657" s="6" t="s">
        <v>53</v>
      </c>
      <c r="L657" t="str">
        <f>VLOOKUP(E657,Lookup_Data!$C$7:$E$25,2,FALSE)</f>
        <v>England</v>
      </c>
      <c r="M657" t="str">
        <f>VLOOKUP(E657,Lookup_Data!$C$7:$E$25,3,FALSE)</f>
        <v>BUTTS</v>
      </c>
    </row>
    <row r="658" spans="2:13" x14ac:dyDescent="0.2">
      <c r="B658" s="12" t="s">
        <v>309</v>
      </c>
      <c r="C658" s="10">
        <v>37569</v>
      </c>
      <c r="D658" s="11" t="s">
        <v>361</v>
      </c>
      <c r="E658" s="11" t="s">
        <v>63</v>
      </c>
      <c r="F658" s="12">
        <v>340</v>
      </c>
      <c r="G658" s="12">
        <v>57</v>
      </c>
      <c r="H658" s="12">
        <v>4</v>
      </c>
      <c r="I658" s="6" t="s">
        <v>15</v>
      </c>
      <c r="J658" s="6" t="s">
        <v>18</v>
      </c>
      <c r="K658" s="6" t="s">
        <v>53</v>
      </c>
      <c r="L658" t="str">
        <f>VLOOKUP(E658,Lookup_Data!$C$7:$E$25,2,FALSE)</f>
        <v>England</v>
      </c>
      <c r="M658" t="str">
        <f>VLOOKUP(E658,Lookup_Data!$C$7:$E$25,3,FALSE)</f>
        <v>BUTTS</v>
      </c>
    </row>
    <row r="659" spans="2:13" x14ac:dyDescent="0.2">
      <c r="B659" s="6" t="s">
        <v>12</v>
      </c>
      <c r="C659" s="7">
        <v>37603</v>
      </c>
      <c r="D659" s="8" t="s">
        <v>166</v>
      </c>
      <c r="E659" s="14" t="s">
        <v>79</v>
      </c>
      <c r="F659" s="15">
        <v>339</v>
      </c>
      <c r="G659" s="15">
        <v>58</v>
      </c>
      <c r="H659" s="15">
        <v>2</v>
      </c>
      <c r="I659" s="6" t="s">
        <v>22</v>
      </c>
      <c r="J659" s="6" t="s">
        <v>18</v>
      </c>
      <c r="K659" s="6" t="s">
        <v>53</v>
      </c>
      <c r="L659" t="str">
        <f>VLOOKUP(E659,Lookup_Data!$C$7:$E$25,2,FALSE)</f>
        <v>Wales</v>
      </c>
      <c r="M659" t="str">
        <f>VLOOKUP(E659,Lookup_Data!$C$7:$E$25,3,FALSE)</f>
        <v>None</v>
      </c>
    </row>
    <row r="660" spans="2:13" x14ac:dyDescent="0.2">
      <c r="B660" s="6" t="s">
        <v>12</v>
      </c>
      <c r="C660" s="7"/>
      <c r="D660" s="11" t="s">
        <v>167</v>
      </c>
      <c r="E660" s="11" t="s">
        <v>83</v>
      </c>
      <c r="F660" s="12">
        <v>338</v>
      </c>
      <c r="G660" s="12">
        <v>60</v>
      </c>
      <c r="H660" s="12">
        <v>5</v>
      </c>
      <c r="I660" s="12" t="s">
        <v>15</v>
      </c>
      <c r="J660" s="6" t="s">
        <v>18</v>
      </c>
      <c r="K660" s="6" t="s">
        <v>53</v>
      </c>
      <c r="L660" t="str">
        <f>VLOOKUP(E660,Lookup_Data!$C$7:$E$25,2,FALSE)</f>
        <v>England</v>
      </c>
      <c r="M660" t="str">
        <f>VLOOKUP(E660,Lookup_Data!$C$7:$E$25,3,FALSE)</f>
        <v>NEUAL</v>
      </c>
    </row>
    <row r="661" spans="2:13" x14ac:dyDescent="0.2">
      <c r="B661" s="6" t="s">
        <v>12</v>
      </c>
      <c r="C661" s="7">
        <v>37622</v>
      </c>
      <c r="D661" s="8" t="s">
        <v>168</v>
      </c>
      <c r="E661" s="8" t="s">
        <v>46</v>
      </c>
      <c r="F661" s="6">
        <v>338</v>
      </c>
      <c r="G661" s="6">
        <v>55</v>
      </c>
      <c r="H661" s="6">
        <v>2</v>
      </c>
      <c r="I661" s="6" t="s">
        <v>15</v>
      </c>
      <c r="J661" s="6" t="s">
        <v>18</v>
      </c>
      <c r="K661" s="6" t="s">
        <v>17</v>
      </c>
      <c r="L661" t="str">
        <f>VLOOKUP(E661,Lookup_Data!$C$7:$E$25,2,FALSE)</f>
        <v>England</v>
      </c>
      <c r="M661" t="str">
        <f>VLOOKUP(E661,Lookup_Data!$C$7:$E$25,3,FALSE)</f>
        <v>NEUAL</v>
      </c>
    </row>
    <row r="662" spans="2:13" x14ac:dyDescent="0.2">
      <c r="B662" s="12" t="s">
        <v>309</v>
      </c>
      <c r="C662" s="10" t="s">
        <v>312</v>
      </c>
      <c r="D662" s="11" t="s">
        <v>221</v>
      </c>
      <c r="E662" s="11" t="s">
        <v>24</v>
      </c>
      <c r="F662" s="12">
        <v>337</v>
      </c>
      <c r="G662" s="12">
        <v>56</v>
      </c>
      <c r="H662" s="12">
        <v>4</v>
      </c>
      <c r="I662" s="6" t="s">
        <v>15</v>
      </c>
      <c r="J662" s="6" t="s">
        <v>18</v>
      </c>
      <c r="K662" s="6" t="s">
        <v>53</v>
      </c>
      <c r="L662" t="str">
        <f>VLOOKUP(E662,Lookup_Data!$C$7:$E$25,2,FALSE)</f>
        <v>England</v>
      </c>
      <c r="M662" t="str">
        <f>VLOOKUP(E662,Lookup_Data!$C$7:$E$25,3,FALSE)</f>
        <v>BUTTS</v>
      </c>
    </row>
    <row r="663" spans="2:13" x14ac:dyDescent="0.2">
      <c r="B663" s="12" t="s">
        <v>309</v>
      </c>
      <c r="C663" s="10">
        <v>37577</v>
      </c>
      <c r="D663" s="11" t="s">
        <v>362</v>
      </c>
      <c r="E663" s="11" t="s">
        <v>14</v>
      </c>
      <c r="F663" s="12">
        <v>337</v>
      </c>
      <c r="I663" s="6" t="s">
        <v>22</v>
      </c>
      <c r="J663" s="6" t="s">
        <v>18</v>
      </c>
      <c r="K663" s="6" t="s">
        <v>53</v>
      </c>
      <c r="L663" t="str">
        <f>VLOOKUP(E663,Lookup_Data!$C$7:$E$25,2,FALSE)</f>
        <v>Scotland</v>
      </c>
      <c r="M663" t="str">
        <f>VLOOKUP(E663,Lookup_Data!$C$7:$E$25,3,FALSE)</f>
        <v>SUSF</v>
      </c>
    </row>
    <row r="664" spans="2:13" x14ac:dyDescent="0.2">
      <c r="B664" s="12" t="s">
        <v>309</v>
      </c>
      <c r="C664" s="10">
        <v>37569</v>
      </c>
      <c r="D664" s="11" t="s">
        <v>288</v>
      </c>
      <c r="E664" s="11" t="s">
        <v>21</v>
      </c>
      <c r="F664" s="12">
        <v>336</v>
      </c>
      <c r="G664" s="12">
        <v>56</v>
      </c>
      <c r="H664" s="12">
        <v>2</v>
      </c>
      <c r="I664" s="6" t="s">
        <v>22</v>
      </c>
      <c r="J664" s="6" t="s">
        <v>18</v>
      </c>
      <c r="K664" s="6" t="s">
        <v>53</v>
      </c>
      <c r="L664" t="str">
        <f>VLOOKUP(E664,Lookup_Data!$C$7:$E$25,2,FALSE)</f>
        <v>England</v>
      </c>
      <c r="M664" t="str">
        <f>VLOOKUP(E664,Lookup_Data!$C$7:$E$25,3,FALSE)</f>
        <v>BUTTS</v>
      </c>
    </row>
    <row r="665" spans="2:13" x14ac:dyDescent="0.2">
      <c r="B665" s="12" t="s">
        <v>187</v>
      </c>
      <c r="C665" s="7">
        <v>37660</v>
      </c>
      <c r="D665" s="8" t="s">
        <v>161</v>
      </c>
      <c r="E665" s="8" t="s">
        <v>21</v>
      </c>
      <c r="F665" s="6">
        <v>335</v>
      </c>
      <c r="G665" s="6">
        <v>58</v>
      </c>
      <c r="H665" s="6">
        <v>3</v>
      </c>
      <c r="I665" s="6" t="s">
        <v>15</v>
      </c>
      <c r="J665" s="6" t="s">
        <v>18</v>
      </c>
      <c r="K665" s="6" t="s">
        <v>53</v>
      </c>
      <c r="L665" t="str">
        <f>VLOOKUP(E665,Lookup_Data!$C$7:$E$25,2,FALSE)</f>
        <v>England</v>
      </c>
      <c r="M665" t="str">
        <f>VLOOKUP(E665,Lookup_Data!$C$7:$E$25,3,FALSE)</f>
        <v>BUTTS</v>
      </c>
    </row>
    <row r="666" spans="2:13" x14ac:dyDescent="0.2">
      <c r="B666" s="6" t="s">
        <v>12</v>
      </c>
      <c r="C666" s="7"/>
      <c r="D666" s="13" t="s">
        <v>169</v>
      </c>
      <c r="E666" s="8" t="s">
        <v>48</v>
      </c>
      <c r="F666" s="6">
        <v>335</v>
      </c>
      <c r="G666" s="6">
        <v>58</v>
      </c>
      <c r="H666" s="6">
        <v>2</v>
      </c>
      <c r="I666" s="6" t="s">
        <v>15</v>
      </c>
      <c r="J666" s="6" t="s">
        <v>18</v>
      </c>
      <c r="K666" s="6" t="s">
        <v>53</v>
      </c>
      <c r="L666" t="str">
        <f>VLOOKUP(E666,Lookup_Data!$C$7:$E$25,2,FALSE)</f>
        <v>Scotland</v>
      </c>
      <c r="M666" t="str">
        <f>VLOOKUP(E666,Lookup_Data!$C$7:$E$25,3,FALSE)</f>
        <v>SUSF</v>
      </c>
    </row>
    <row r="667" spans="2:13" x14ac:dyDescent="0.2">
      <c r="B667" s="12" t="s">
        <v>309</v>
      </c>
      <c r="C667" s="10">
        <v>37589</v>
      </c>
      <c r="D667" s="11" t="s">
        <v>156</v>
      </c>
      <c r="E667" s="11" t="s">
        <v>79</v>
      </c>
      <c r="F667" s="12">
        <v>335</v>
      </c>
      <c r="G667" s="12">
        <v>56</v>
      </c>
      <c r="H667" s="12">
        <v>6</v>
      </c>
      <c r="I667" s="6" t="s">
        <v>22</v>
      </c>
      <c r="J667" s="6" t="s">
        <v>18</v>
      </c>
      <c r="K667" s="6" t="s">
        <v>53</v>
      </c>
      <c r="L667" t="str">
        <f>VLOOKUP(E667,Lookup_Data!$C$7:$E$25,2,FALSE)</f>
        <v>Wales</v>
      </c>
      <c r="M667" t="str">
        <f>VLOOKUP(E667,Lookup_Data!$C$7:$E$25,3,FALSE)</f>
        <v>None</v>
      </c>
    </row>
    <row r="668" spans="2:13" x14ac:dyDescent="0.2">
      <c r="B668" s="12" t="s">
        <v>309</v>
      </c>
      <c r="C668" s="10" t="s">
        <v>326</v>
      </c>
      <c r="D668" s="11" t="s">
        <v>363</v>
      </c>
      <c r="E668" s="11" t="s">
        <v>191</v>
      </c>
      <c r="F668" s="12">
        <v>334</v>
      </c>
      <c r="G668" s="12">
        <v>59</v>
      </c>
      <c r="H668" s="12">
        <v>1</v>
      </c>
      <c r="I668" s="6" t="s">
        <v>22</v>
      </c>
      <c r="J668" s="6" t="s">
        <v>18</v>
      </c>
      <c r="K668" s="6" t="s">
        <v>17</v>
      </c>
      <c r="L668" t="str">
        <f>VLOOKUP(E668,Lookup_Data!$C$7:$E$25,2,FALSE)</f>
        <v>England</v>
      </c>
      <c r="M668" t="str">
        <f>VLOOKUP(E668,Lookup_Data!$C$7:$E$25,3,FALSE)</f>
        <v>SWWU</v>
      </c>
    </row>
    <row r="669" spans="2:13" x14ac:dyDescent="0.2">
      <c r="B669" s="12" t="s">
        <v>309</v>
      </c>
      <c r="C669" s="10">
        <v>37569</v>
      </c>
      <c r="D669" s="11" t="s">
        <v>364</v>
      </c>
      <c r="E669" s="11" t="s">
        <v>211</v>
      </c>
      <c r="F669" s="12">
        <v>334</v>
      </c>
      <c r="G669" s="12">
        <v>56</v>
      </c>
      <c r="H669" s="12">
        <v>4</v>
      </c>
      <c r="I669" s="6" t="s">
        <v>15</v>
      </c>
      <c r="J669" s="6" t="s">
        <v>18</v>
      </c>
      <c r="K669" s="6" t="s">
        <v>53</v>
      </c>
      <c r="L669" t="str">
        <f>VLOOKUP(E669,Lookup_Data!$C$7:$E$25,2,FALSE)</f>
        <v>England</v>
      </c>
      <c r="M669" t="str">
        <f>VLOOKUP(E669,Lookup_Data!$C$7:$E$25,3,FALSE)</f>
        <v>BUTTS</v>
      </c>
    </row>
    <row r="670" spans="2:13" x14ac:dyDescent="0.2">
      <c r="B670" s="6" t="s">
        <v>12</v>
      </c>
      <c r="C670" s="7">
        <v>37646</v>
      </c>
      <c r="D670" s="8" t="s">
        <v>170</v>
      </c>
      <c r="E670" s="8" t="s">
        <v>21</v>
      </c>
      <c r="F670" s="6">
        <v>334</v>
      </c>
      <c r="G670" s="6">
        <v>56</v>
      </c>
      <c r="H670" s="6">
        <v>2</v>
      </c>
      <c r="I670" s="6" t="s">
        <v>22</v>
      </c>
      <c r="J670" s="6" t="s">
        <v>18</v>
      </c>
      <c r="K670" s="6" t="s">
        <v>53</v>
      </c>
      <c r="L670" t="str">
        <f>VLOOKUP(E670,Lookup_Data!$C$7:$E$25,2,FALSE)</f>
        <v>England</v>
      </c>
      <c r="M670" t="str">
        <f>VLOOKUP(E670,Lookup_Data!$C$7:$E$25,3,FALSE)</f>
        <v>BUTTS</v>
      </c>
    </row>
    <row r="671" spans="2:13" x14ac:dyDescent="0.2">
      <c r="B671" s="12" t="s">
        <v>309</v>
      </c>
      <c r="C671" s="10">
        <v>37576</v>
      </c>
      <c r="D671" s="11" t="s">
        <v>365</v>
      </c>
      <c r="E671" s="11" t="s">
        <v>211</v>
      </c>
      <c r="F671" s="12">
        <v>333</v>
      </c>
      <c r="G671" s="12">
        <v>56</v>
      </c>
      <c r="H671" s="12">
        <v>2</v>
      </c>
      <c r="I671" s="6" t="s">
        <v>15</v>
      </c>
      <c r="J671" s="6" t="s">
        <v>18</v>
      </c>
      <c r="K671" s="6" t="s">
        <v>53</v>
      </c>
      <c r="L671" t="str">
        <f>VLOOKUP(E671,Lookup_Data!$C$7:$E$25,2,FALSE)</f>
        <v>England</v>
      </c>
      <c r="M671" t="str">
        <f>VLOOKUP(E671,Lookup_Data!$C$7:$E$25,3,FALSE)</f>
        <v>BUTTS</v>
      </c>
    </row>
    <row r="672" spans="2:13" x14ac:dyDescent="0.2">
      <c r="B672" s="6" t="s">
        <v>398</v>
      </c>
      <c r="C672" s="7">
        <v>37549</v>
      </c>
      <c r="D672" s="8" t="s">
        <v>165</v>
      </c>
      <c r="E672" s="8" t="s">
        <v>24</v>
      </c>
      <c r="F672" s="6">
        <v>332</v>
      </c>
      <c r="G672" s="6">
        <v>59</v>
      </c>
      <c r="H672" s="6">
        <v>3</v>
      </c>
      <c r="I672" s="6" t="s">
        <v>15</v>
      </c>
      <c r="J672" s="6" t="s">
        <v>80</v>
      </c>
      <c r="K672" s="6" t="s">
        <v>17</v>
      </c>
      <c r="L672" t="str">
        <f>VLOOKUP(E672,Lookup_Data!$C$7:$E$25,2,FALSE)</f>
        <v>England</v>
      </c>
      <c r="M672" t="str">
        <f>VLOOKUP(E672,Lookup_Data!$C$7:$E$25,3,FALSE)</f>
        <v>BUTTS</v>
      </c>
    </row>
    <row r="673" spans="2:13" x14ac:dyDescent="0.2">
      <c r="B673" s="6" t="s">
        <v>398</v>
      </c>
      <c r="C673" s="7">
        <v>37561</v>
      </c>
      <c r="D673" s="8" t="s">
        <v>95</v>
      </c>
      <c r="E673" s="8" t="s">
        <v>24</v>
      </c>
      <c r="F673" s="6">
        <v>331</v>
      </c>
      <c r="G673" s="6">
        <v>56</v>
      </c>
      <c r="H673" s="6">
        <v>5</v>
      </c>
      <c r="I673" s="6" t="s">
        <v>15</v>
      </c>
      <c r="J673" s="6" t="s">
        <v>18</v>
      </c>
      <c r="K673" s="6" t="s">
        <v>53</v>
      </c>
      <c r="L673" t="str">
        <f>VLOOKUP(E673,Lookup_Data!$C$7:$E$25,2,FALSE)</f>
        <v>England</v>
      </c>
      <c r="M673" t="str">
        <f>VLOOKUP(E673,Lookup_Data!$C$7:$E$25,3,FALSE)</f>
        <v>BUTTS</v>
      </c>
    </row>
    <row r="674" spans="2:13" x14ac:dyDescent="0.2">
      <c r="B674" s="12" t="s">
        <v>309</v>
      </c>
      <c r="C674" s="10">
        <v>37561</v>
      </c>
      <c r="D674" s="11" t="s">
        <v>241</v>
      </c>
      <c r="E674" s="11" t="s">
        <v>46</v>
      </c>
      <c r="F674" s="12">
        <v>328</v>
      </c>
      <c r="G674" s="12">
        <v>60</v>
      </c>
      <c r="H674" s="12">
        <v>1</v>
      </c>
      <c r="I674" s="6" t="s">
        <v>15</v>
      </c>
      <c r="J674" s="6" t="s">
        <v>18</v>
      </c>
      <c r="K674" s="6" t="s">
        <v>53</v>
      </c>
      <c r="L674" t="str">
        <f>VLOOKUP(E674,Lookup_Data!$C$7:$E$25,2,FALSE)</f>
        <v>England</v>
      </c>
      <c r="M674" t="str">
        <f>VLOOKUP(E674,Lookup_Data!$C$7:$E$25,3,FALSE)</f>
        <v>NEUAL</v>
      </c>
    </row>
    <row r="675" spans="2:13" x14ac:dyDescent="0.2">
      <c r="B675" s="6" t="s">
        <v>398</v>
      </c>
      <c r="C675" s="7">
        <v>37563</v>
      </c>
      <c r="D675" s="8" t="s">
        <v>367</v>
      </c>
      <c r="E675" s="8" t="s">
        <v>21</v>
      </c>
      <c r="F675" s="6">
        <v>328</v>
      </c>
      <c r="G675" s="6">
        <v>59</v>
      </c>
      <c r="H675" s="6">
        <v>0</v>
      </c>
      <c r="I675" s="6" t="s">
        <v>15</v>
      </c>
      <c r="J675" s="6" t="s">
        <v>18</v>
      </c>
      <c r="K675" s="6" t="s">
        <v>53</v>
      </c>
      <c r="L675" t="str">
        <f>VLOOKUP(E675,Lookup_Data!$C$7:$E$25,2,FALSE)</f>
        <v>England</v>
      </c>
      <c r="M675" t="str">
        <f>VLOOKUP(E675,Lookup_Data!$C$7:$E$25,3,FALSE)</f>
        <v>BUTTS</v>
      </c>
    </row>
    <row r="676" spans="2:13" x14ac:dyDescent="0.2">
      <c r="B676" s="12" t="s">
        <v>187</v>
      </c>
      <c r="C676" s="7">
        <v>37674</v>
      </c>
      <c r="D676" s="8" t="s">
        <v>293</v>
      </c>
      <c r="E676" s="8" t="s">
        <v>44</v>
      </c>
      <c r="F676" s="6">
        <v>328</v>
      </c>
      <c r="G676" s="6">
        <v>58</v>
      </c>
      <c r="H676" s="6">
        <v>2</v>
      </c>
      <c r="I676" s="6" t="s">
        <v>15</v>
      </c>
      <c r="J676" s="6" t="s">
        <v>18</v>
      </c>
      <c r="K676" s="6" t="s">
        <v>17</v>
      </c>
      <c r="L676" t="str">
        <f>VLOOKUP(E676,Lookup_Data!$C$7:$E$25,2,FALSE)</f>
        <v>England</v>
      </c>
      <c r="M676" t="str">
        <f>VLOOKUP(E676,Lookup_Data!$C$7:$E$25,3,FALSE)</f>
        <v>NEUAL</v>
      </c>
    </row>
    <row r="677" spans="2:13" x14ac:dyDescent="0.2">
      <c r="B677" s="6" t="s">
        <v>398</v>
      </c>
      <c r="C677" s="7">
        <v>37563</v>
      </c>
      <c r="D677" s="8" t="s">
        <v>235</v>
      </c>
      <c r="E677" s="8" t="s">
        <v>211</v>
      </c>
      <c r="F677" s="6">
        <v>328</v>
      </c>
      <c r="G677" s="6">
        <v>56</v>
      </c>
      <c r="H677" s="6">
        <v>0</v>
      </c>
      <c r="I677" s="6" t="s">
        <v>15</v>
      </c>
      <c r="J677" s="6" t="s">
        <v>18</v>
      </c>
      <c r="K677" s="6" t="s">
        <v>53</v>
      </c>
      <c r="L677" t="str">
        <f>VLOOKUP(E677,Lookup_Data!$C$7:$E$25,2,FALSE)</f>
        <v>England</v>
      </c>
      <c r="M677" t="str">
        <f>VLOOKUP(E677,Lookup_Data!$C$7:$E$25,3,FALSE)</f>
        <v>BUTTS</v>
      </c>
    </row>
    <row r="678" spans="2:13" x14ac:dyDescent="0.2">
      <c r="B678" s="6" t="s">
        <v>12</v>
      </c>
      <c r="C678" s="7">
        <v>37603</v>
      </c>
      <c r="D678" s="8" t="s">
        <v>171</v>
      </c>
      <c r="E678" s="8" t="s">
        <v>79</v>
      </c>
      <c r="F678" s="6">
        <v>326</v>
      </c>
      <c r="G678" s="6">
        <v>60</v>
      </c>
      <c r="H678" s="6">
        <v>4</v>
      </c>
      <c r="I678" s="6" t="s">
        <v>15</v>
      </c>
      <c r="J678" s="6" t="s">
        <v>80</v>
      </c>
      <c r="K678" s="6" t="s">
        <v>53</v>
      </c>
      <c r="L678" t="str">
        <f>VLOOKUP(E678,Lookup_Data!$C$7:$E$25,2,FALSE)</f>
        <v>Wales</v>
      </c>
      <c r="M678" t="str">
        <f>VLOOKUP(E678,Lookup_Data!$C$7:$E$25,3,FALSE)</f>
        <v>None</v>
      </c>
    </row>
    <row r="679" spans="2:13" x14ac:dyDescent="0.2">
      <c r="B679" s="12" t="s">
        <v>309</v>
      </c>
      <c r="C679" s="10">
        <v>37590</v>
      </c>
      <c r="D679" s="11" t="s">
        <v>366</v>
      </c>
      <c r="E679" s="11" t="s">
        <v>44</v>
      </c>
      <c r="F679" s="12">
        <v>326</v>
      </c>
      <c r="G679" s="12">
        <v>58</v>
      </c>
      <c r="H679" s="12">
        <v>1</v>
      </c>
      <c r="I679" s="6" t="s">
        <v>15</v>
      </c>
      <c r="J679" s="6" t="s">
        <v>18</v>
      </c>
      <c r="K679" s="6" t="s">
        <v>17</v>
      </c>
      <c r="L679" t="str">
        <f>VLOOKUP(E679,Lookup_Data!$C$7:$E$25,2,FALSE)</f>
        <v>England</v>
      </c>
      <c r="M679" t="str">
        <f>VLOOKUP(E679,Lookup_Data!$C$7:$E$25,3,FALSE)</f>
        <v>NEUAL</v>
      </c>
    </row>
    <row r="680" spans="2:13" x14ac:dyDescent="0.2">
      <c r="B680" s="12" t="s">
        <v>309</v>
      </c>
      <c r="C680" s="10">
        <v>37569</v>
      </c>
      <c r="D680" s="11" t="s">
        <v>367</v>
      </c>
      <c r="E680" s="11" t="s">
        <v>21</v>
      </c>
      <c r="F680" s="12">
        <v>326</v>
      </c>
      <c r="G680" s="12">
        <v>56</v>
      </c>
      <c r="H680" s="12">
        <v>1</v>
      </c>
      <c r="I680" s="6" t="s">
        <v>15</v>
      </c>
      <c r="J680" s="6" t="s">
        <v>18</v>
      </c>
      <c r="K680" s="6" t="s">
        <v>53</v>
      </c>
      <c r="L680" t="str">
        <f>VLOOKUP(E680,Lookup_Data!$C$7:$E$25,2,FALSE)</f>
        <v>England</v>
      </c>
      <c r="M680" t="str">
        <f>VLOOKUP(E680,Lookup_Data!$C$7:$E$25,3,FALSE)</f>
        <v>BUTTS</v>
      </c>
    </row>
    <row r="681" spans="2:13" x14ac:dyDescent="0.2">
      <c r="B681" s="6" t="s">
        <v>398</v>
      </c>
      <c r="C681" s="7">
        <v>37557</v>
      </c>
      <c r="D681" s="8" t="s">
        <v>123</v>
      </c>
      <c r="E681" s="8" t="s">
        <v>50</v>
      </c>
      <c r="F681" s="6">
        <v>324</v>
      </c>
      <c r="G681" s="6">
        <v>58</v>
      </c>
      <c r="H681" s="6">
        <v>2</v>
      </c>
      <c r="I681" s="6" t="s">
        <v>15</v>
      </c>
      <c r="J681" s="6" t="s">
        <v>18</v>
      </c>
      <c r="K681" s="6" t="s">
        <v>53</v>
      </c>
      <c r="L681" t="str">
        <f>VLOOKUP(E681,Lookup_Data!$C$7:$E$25,2,FALSE)</f>
        <v>England</v>
      </c>
      <c r="M681" t="str">
        <f>VLOOKUP(E681,Lookup_Data!$C$7:$E$25,3,FALSE)</f>
        <v>None</v>
      </c>
    </row>
    <row r="682" spans="2:13" x14ac:dyDescent="0.2">
      <c r="B682" s="6" t="s">
        <v>398</v>
      </c>
      <c r="C682" s="7">
        <v>37563</v>
      </c>
      <c r="D682" s="8" t="s">
        <v>157</v>
      </c>
      <c r="E682" s="8" t="s">
        <v>24</v>
      </c>
      <c r="F682" s="6">
        <v>324</v>
      </c>
      <c r="G682" s="6">
        <v>56</v>
      </c>
      <c r="H682" s="6">
        <v>3</v>
      </c>
      <c r="I682" s="6" t="s">
        <v>15</v>
      </c>
      <c r="J682" s="6" t="s">
        <v>80</v>
      </c>
      <c r="K682" s="6" t="s">
        <v>53</v>
      </c>
      <c r="L682" t="str">
        <f>VLOOKUP(E682,Lookup_Data!$C$7:$E$25,2,FALSE)</f>
        <v>England</v>
      </c>
      <c r="M682" t="str">
        <f>VLOOKUP(E682,Lookup_Data!$C$7:$E$25,3,FALSE)</f>
        <v>BUTTS</v>
      </c>
    </row>
    <row r="683" spans="2:13" x14ac:dyDescent="0.2">
      <c r="B683" s="12" t="s">
        <v>309</v>
      </c>
      <c r="C683" s="10">
        <v>37590</v>
      </c>
      <c r="D683" s="11" t="s">
        <v>368</v>
      </c>
      <c r="E683" s="11" t="s">
        <v>63</v>
      </c>
      <c r="F683" s="12">
        <v>322</v>
      </c>
      <c r="G683" s="12">
        <v>56</v>
      </c>
      <c r="H683" s="12">
        <v>2</v>
      </c>
      <c r="I683" s="6" t="s">
        <v>15</v>
      </c>
      <c r="J683" s="6" t="s">
        <v>18</v>
      </c>
      <c r="K683" s="6" t="s">
        <v>53</v>
      </c>
      <c r="L683" t="str">
        <f>VLOOKUP(E683,Lookup_Data!$C$7:$E$25,2,FALSE)</f>
        <v>England</v>
      </c>
      <c r="M683" t="str">
        <f>VLOOKUP(E683,Lookup_Data!$C$7:$E$25,3,FALSE)</f>
        <v>BUTTS</v>
      </c>
    </row>
    <row r="684" spans="2:13" x14ac:dyDescent="0.2">
      <c r="B684" s="6" t="s">
        <v>398</v>
      </c>
      <c r="C684" s="7">
        <v>37556</v>
      </c>
      <c r="D684" s="8" t="s">
        <v>376</v>
      </c>
      <c r="E684" s="8" t="s">
        <v>48</v>
      </c>
      <c r="F684" s="6">
        <v>321</v>
      </c>
      <c r="G684" s="6">
        <v>59</v>
      </c>
      <c r="H684" s="6">
        <v>1</v>
      </c>
      <c r="I684" s="6" t="s">
        <v>15</v>
      </c>
      <c r="J684" s="6" t="s">
        <v>18</v>
      </c>
      <c r="K684" s="6" t="s">
        <v>17</v>
      </c>
      <c r="L684" t="str">
        <f>VLOOKUP(E684,Lookup_Data!$C$7:$E$25,2,FALSE)</f>
        <v>Scotland</v>
      </c>
      <c r="M684" t="str">
        <f>VLOOKUP(E684,Lookup_Data!$C$7:$E$25,3,FALSE)</f>
        <v>SUSF</v>
      </c>
    </row>
    <row r="685" spans="2:13" x14ac:dyDescent="0.2">
      <c r="B685" s="12" t="s">
        <v>309</v>
      </c>
      <c r="C685" s="10">
        <v>37589</v>
      </c>
      <c r="D685" s="11" t="s">
        <v>369</v>
      </c>
      <c r="E685" s="11" t="s">
        <v>79</v>
      </c>
      <c r="F685" s="12">
        <v>321</v>
      </c>
      <c r="G685" s="12">
        <v>57</v>
      </c>
      <c r="H685" s="12">
        <v>1</v>
      </c>
      <c r="I685" s="6" t="s">
        <v>15</v>
      </c>
      <c r="J685" s="6" t="s">
        <v>80</v>
      </c>
      <c r="K685" s="6" t="s">
        <v>53</v>
      </c>
      <c r="L685" t="str">
        <f>VLOOKUP(E685,Lookup_Data!$C$7:$E$25,2,FALSE)</f>
        <v>Wales</v>
      </c>
      <c r="M685" t="str">
        <f>VLOOKUP(E685,Lookup_Data!$C$7:$E$25,3,FALSE)</f>
        <v>None</v>
      </c>
    </row>
    <row r="686" spans="2:13" x14ac:dyDescent="0.2">
      <c r="B686" s="12" t="s">
        <v>309</v>
      </c>
      <c r="C686" s="10">
        <v>37580</v>
      </c>
      <c r="D686" s="11" t="s">
        <v>370</v>
      </c>
      <c r="E686" s="11" t="s">
        <v>36</v>
      </c>
      <c r="F686" s="12">
        <v>321</v>
      </c>
      <c r="I686" s="6" t="s">
        <v>15</v>
      </c>
      <c r="J686" s="6" t="s">
        <v>18</v>
      </c>
      <c r="K686" s="6" t="s">
        <v>53</v>
      </c>
      <c r="L686" t="str">
        <f>VLOOKUP(E686,Lookup_Data!$C$7:$E$25,2,FALSE)</f>
        <v>England</v>
      </c>
      <c r="M686" t="str">
        <f>VLOOKUP(E686,Lookup_Data!$C$7:$E$25,3,FALSE)</f>
        <v>SWWU</v>
      </c>
    </row>
    <row r="687" spans="2:13" x14ac:dyDescent="0.2">
      <c r="B687" s="12" t="s">
        <v>309</v>
      </c>
      <c r="C687" s="10">
        <v>37584</v>
      </c>
      <c r="D687" s="11" t="s">
        <v>371</v>
      </c>
      <c r="E687" s="11" t="s">
        <v>63</v>
      </c>
      <c r="F687" s="12">
        <v>320</v>
      </c>
      <c r="G687" s="12">
        <v>60</v>
      </c>
      <c r="H687" s="12">
        <v>7</v>
      </c>
      <c r="I687" s="6" t="s">
        <v>15</v>
      </c>
      <c r="J687" s="6" t="s">
        <v>18</v>
      </c>
      <c r="K687" s="6" t="s">
        <v>53</v>
      </c>
      <c r="L687" t="str">
        <f>VLOOKUP(E687,Lookup_Data!$C$7:$E$25,2,FALSE)</f>
        <v>England</v>
      </c>
      <c r="M687" t="str">
        <f>VLOOKUP(E687,Lookup_Data!$C$7:$E$25,3,FALSE)</f>
        <v>BUTTS</v>
      </c>
    </row>
    <row r="688" spans="2:13" x14ac:dyDescent="0.2">
      <c r="B688" s="12" t="s">
        <v>309</v>
      </c>
      <c r="C688" s="10">
        <v>37569</v>
      </c>
      <c r="D688" s="11" t="s">
        <v>273</v>
      </c>
      <c r="E688" s="11" t="s">
        <v>21</v>
      </c>
      <c r="F688" s="12">
        <v>319</v>
      </c>
      <c r="G688" s="12">
        <v>58</v>
      </c>
      <c r="H688" s="12">
        <v>1</v>
      </c>
      <c r="I688" s="6" t="s">
        <v>15</v>
      </c>
      <c r="J688" s="6" t="s">
        <v>18</v>
      </c>
      <c r="K688" s="6" t="s">
        <v>53</v>
      </c>
      <c r="L688" t="str">
        <f>VLOOKUP(E688,Lookup_Data!$C$7:$E$25,2,FALSE)</f>
        <v>England</v>
      </c>
      <c r="M688" t="str">
        <f>VLOOKUP(E688,Lookup_Data!$C$7:$E$25,3,FALSE)</f>
        <v>BUTTS</v>
      </c>
    </row>
    <row r="689" spans="2:13" x14ac:dyDescent="0.2">
      <c r="B689" s="12" t="s">
        <v>187</v>
      </c>
      <c r="C689" s="7"/>
      <c r="D689" s="11" t="s">
        <v>178</v>
      </c>
      <c r="E689" s="8" t="s">
        <v>83</v>
      </c>
      <c r="F689" s="12">
        <v>319</v>
      </c>
      <c r="G689" s="12">
        <v>54</v>
      </c>
      <c r="H689" s="12">
        <v>2</v>
      </c>
      <c r="I689" s="6" t="s">
        <v>22</v>
      </c>
      <c r="J689" s="6" t="s">
        <v>18</v>
      </c>
      <c r="K689" s="6" t="s">
        <v>17</v>
      </c>
      <c r="L689" t="str">
        <f>VLOOKUP(E689,Lookup_Data!$C$7:$E$25,2,FALSE)</f>
        <v>England</v>
      </c>
      <c r="M689" t="str">
        <f>VLOOKUP(E689,Lookup_Data!$C$7:$E$25,3,FALSE)</f>
        <v>NEUAL</v>
      </c>
    </row>
    <row r="690" spans="2:13" x14ac:dyDescent="0.2">
      <c r="B690" s="6" t="s">
        <v>12</v>
      </c>
      <c r="C690" s="7">
        <v>37646</v>
      </c>
      <c r="D690" s="11" t="s">
        <v>172</v>
      </c>
      <c r="E690" s="11" t="s">
        <v>34</v>
      </c>
      <c r="F690" s="12">
        <v>319</v>
      </c>
      <c r="G690" s="12">
        <v>40</v>
      </c>
      <c r="H690" s="12">
        <v>1</v>
      </c>
      <c r="I690" s="6" t="s">
        <v>15</v>
      </c>
      <c r="J690" s="6" t="s">
        <v>18</v>
      </c>
      <c r="K690" s="6" t="s">
        <v>53</v>
      </c>
      <c r="L690" t="str">
        <f>VLOOKUP(E690,Lookup_Data!$C$7:$E$25,2,FALSE)</f>
        <v>England</v>
      </c>
      <c r="M690" t="str">
        <f>VLOOKUP(E690,Lookup_Data!$C$7:$E$25,3,FALSE)</f>
        <v>SEAL</v>
      </c>
    </row>
    <row r="691" spans="2:13" x14ac:dyDescent="0.2">
      <c r="B691" s="12" t="s">
        <v>309</v>
      </c>
      <c r="C691" s="10">
        <v>37589</v>
      </c>
      <c r="D691" s="11" t="s">
        <v>167</v>
      </c>
      <c r="E691" s="11" t="s">
        <v>83</v>
      </c>
      <c r="F691" s="12">
        <v>317</v>
      </c>
      <c r="G691" s="12">
        <v>56</v>
      </c>
      <c r="H691" s="12">
        <v>1</v>
      </c>
      <c r="I691" s="6" t="s">
        <v>15</v>
      </c>
      <c r="J691" s="6" t="s">
        <v>18</v>
      </c>
      <c r="K691" s="6" t="s">
        <v>53</v>
      </c>
      <c r="L691" t="str">
        <f>VLOOKUP(E691,Lookup_Data!$C$7:$E$25,2,FALSE)</f>
        <v>England</v>
      </c>
      <c r="M691" t="str">
        <f>VLOOKUP(E691,Lookup_Data!$C$7:$E$25,3,FALSE)</f>
        <v>NEUAL</v>
      </c>
    </row>
    <row r="692" spans="2:13" x14ac:dyDescent="0.2">
      <c r="B692" s="12" t="s">
        <v>309</v>
      </c>
      <c r="C692" s="10">
        <v>37585</v>
      </c>
      <c r="D692" s="11" t="s">
        <v>140</v>
      </c>
      <c r="E692" s="11" t="s">
        <v>21</v>
      </c>
      <c r="F692" s="12">
        <v>314</v>
      </c>
      <c r="G692" s="12">
        <v>59</v>
      </c>
      <c r="H692" s="12">
        <v>2</v>
      </c>
      <c r="I692" s="6" t="s">
        <v>15</v>
      </c>
      <c r="J692" s="6" t="s">
        <v>18</v>
      </c>
      <c r="K692" s="6" t="s">
        <v>53</v>
      </c>
      <c r="L692" t="str">
        <f>VLOOKUP(E692,Lookup_Data!$C$7:$E$25,2,FALSE)</f>
        <v>England</v>
      </c>
      <c r="M692" t="str">
        <f>VLOOKUP(E692,Lookup_Data!$C$7:$E$25,3,FALSE)</f>
        <v>BUTTS</v>
      </c>
    </row>
    <row r="693" spans="2:13" x14ac:dyDescent="0.2">
      <c r="B693" s="6" t="s">
        <v>12</v>
      </c>
      <c r="C693" s="7">
        <v>37596</v>
      </c>
      <c r="D693" s="8" t="s">
        <v>173</v>
      </c>
      <c r="E693" s="8" t="s">
        <v>44</v>
      </c>
      <c r="F693" s="6">
        <v>314</v>
      </c>
      <c r="G693" s="6">
        <v>52</v>
      </c>
      <c r="H693" s="6">
        <v>2</v>
      </c>
      <c r="I693" s="6" t="s">
        <v>22</v>
      </c>
      <c r="J693" s="6" t="s">
        <v>18</v>
      </c>
      <c r="K693" s="6" t="s">
        <v>53</v>
      </c>
      <c r="L693" t="str">
        <f>VLOOKUP(E693,Lookup_Data!$C$7:$E$25,2,FALSE)</f>
        <v>England</v>
      </c>
      <c r="M693" t="str">
        <f>VLOOKUP(E693,Lookup_Data!$C$7:$E$25,3,FALSE)</f>
        <v>NEUAL</v>
      </c>
    </row>
    <row r="694" spans="2:13" x14ac:dyDescent="0.2">
      <c r="B694" s="6" t="s">
        <v>398</v>
      </c>
      <c r="C694" s="7">
        <v>37534</v>
      </c>
      <c r="D694" s="8" t="s">
        <v>415</v>
      </c>
      <c r="E694" s="8" t="s">
        <v>46</v>
      </c>
      <c r="F694" s="6">
        <v>314</v>
      </c>
      <c r="G694" s="6">
        <v>52</v>
      </c>
      <c r="H694" s="6">
        <v>1</v>
      </c>
      <c r="I694" s="6" t="s">
        <v>15</v>
      </c>
      <c r="J694" s="6" t="s">
        <v>18</v>
      </c>
      <c r="K694" s="6" t="s">
        <v>17</v>
      </c>
      <c r="L694" t="str">
        <f>VLOOKUP(E694,Lookup_Data!$C$7:$E$25,2,FALSE)</f>
        <v>England</v>
      </c>
      <c r="M694" t="str">
        <f>VLOOKUP(E694,Lookup_Data!$C$7:$E$25,3,FALSE)</f>
        <v>NEUAL</v>
      </c>
    </row>
    <row r="695" spans="2:13" x14ac:dyDescent="0.2">
      <c r="B695" s="12" t="s">
        <v>187</v>
      </c>
      <c r="C695" s="7">
        <v>37680</v>
      </c>
      <c r="D695" s="8" t="s">
        <v>109</v>
      </c>
      <c r="E695" s="8" t="s">
        <v>79</v>
      </c>
      <c r="F695" s="6">
        <v>312</v>
      </c>
      <c r="G695" s="6">
        <v>54</v>
      </c>
      <c r="H695" s="6">
        <v>1</v>
      </c>
      <c r="I695" s="6" t="s">
        <v>15</v>
      </c>
      <c r="J695" s="6" t="s">
        <v>80</v>
      </c>
      <c r="K695" s="6" t="s">
        <v>17</v>
      </c>
      <c r="L695" t="str">
        <f>VLOOKUP(E695,Lookup_Data!$C$7:$E$25,2,FALSE)</f>
        <v>Wales</v>
      </c>
      <c r="M695" t="str">
        <f>VLOOKUP(E695,Lookup_Data!$C$7:$E$25,3,FALSE)</f>
        <v>None</v>
      </c>
    </row>
    <row r="696" spans="2:13" x14ac:dyDescent="0.2">
      <c r="B696" s="6" t="s">
        <v>398</v>
      </c>
      <c r="C696" s="7">
        <v>37563</v>
      </c>
      <c r="D696" s="8" t="s">
        <v>416</v>
      </c>
      <c r="E696" s="8" t="s">
        <v>211</v>
      </c>
      <c r="F696" s="6">
        <v>312</v>
      </c>
      <c r="G696" s="6">
        <v>54</v>
      </c>
      <c r="H696" s="6">
        <v>0</v>
      </c>
      <c r="I696" s="6" t="s">
        <v>15</v>
      </c>
      <c r="J696" s="6" t="s">
        <v>16</v>
      </c>
      <c r="K696" s="6" t="s">
        <v>17</v>
      </c>
      <c r="L696" t="str">
        <f>VLOOKUP(E696,Lookup_Data!$C$7:$E$25,2,FALSE)</f>
        <v>England</v>
      </c>
      <c r="M696" t="str">
        <f>VLOOKUP(E696,Lookup_Data!$C$7:$E$25,3,FALSE)</f>
        <v>BUTTS</v>
      </c>
    </row>
    <row r="697" spans="2:13" x14ac:dyDescent="0.2">
      <c r="B697" s="12" t="s">
        <v>309</v>
      </c>
      <c r="C697" s="10">
        <v>37585</v>
      </c>
      <c r="D697" s="11" t="s">
        <v>372</v>
      </c>
      <c r="E697" s="11" t="s">
        <v>21</v>
      </c>
      <c r="F697" s="12">
        <v>311</v>
      </c>
      <c r="G697" s="12">
        <v>60</v>
      </c>
      <c r="H697" s="12">
        <v>2</v>
      </c>
      <c r="I697" s="6" t="s">
        <v>22</v>
      </c>
      <c r="J697" s="6" t="s">
        <v>18</v>
      </c>
      <c r="K697" s="6" t="s">
        <v>17</v>
      </c>
      <c r="L697" t="str">
        <f>VLOOKUP(E697,Lookup_Data!$C$7:$E$25,2,FALSE)</f>
        <v>England</v>
      </c>
      <c r="M697" t="str">
        <f>VLOOKUP(E697,Lookup_Data!$C$7:$E$25,3,FALSE)</f>
        <v>BUTTS</v>
      </c>
    </row>
    <row r="698" spans="2:13" x14ac:dyDescent="0.2">
      <c r="B698" s="12" t="s">
        <v>187</v>
      </c>
      <c r="C698" s="7"/>
      <c r="D698" s="8" t="s">
        <v>294</v>
      </c>
      <c r="E698" s="8" t="s">
        <v>63</v>
      </c>
      <c r="F698" s="6">
        <v>311</v>
      </c>
      <c r="G698" s="6">
        <v>56</v>
      </c>
      <c r="H698" s="6">
        <v>1</v>
      </c>
      <c r="I698" s="6" t="s">
        <v>15</v>
      </c>
      <c r="J698" s="6" t="s">
        <v>18</v>
      </c>
      <c r="K698" s="6" t="s">
        <v>53</v>
      </c>
      <c r="L698" t="str">
        <f>VLOOKUP(E698,Lookup_Data!$C$7:$E$25,2,FALSE)</f>
        <v>England</v>
      </c>
      <c r="M698" t="str">
        <f>VLOOKUP(E698,Lookup_Data!$C$7:$E$25,3,FALSE)</f>
        <v>BUTTS</v>
      </c>
    </row>
    <row r="699" spans="2:13" x14ac:dyDescent="0.2">
      <c r="B699" s="12" t="s">
        <v>309</v>
      </c>
      <c r="C699" s="10">
        <v>37590</v>
      </c>
      <c r="D699" s="11" t="s">
        <v>152</v>
      </c>
      <c r="E699" s="11" t="s">
        <v>44</v>
      </c>
      <c r="F699" s="12">
        <v>310</v>
      </c>
      <c r="G699" s="12">
        <v>55</v>
      </c>
      <c r="H699" s="12">
        <v>4</v>
      </c>
      <c r="I699" s="6" t="s">
        <v>15</v>
      </c>
      <c r="J699" s="6" t="s">
        <v>18</v>
      </c>
      <c r="K699" s="6" t="s">
        <v>53</v>
      </c>
      <c r="L699" t="str">
        <f>VLOOKUP(E699,Lookup_Data!$C$7:$E$25,2,FALSE)</f>
        <v>England</v>
      </c>
      <c r="M699" t="str">
        <f>VLOOKUP(E699,Lookup_Data!$C$7:$E$25,3,FALSE)</f>
        <v>NEUAL</v>
      </c>
    </row>
    <row r="700" spans="2:13" x14ac:dyDescent="0.2">
      <c r="B700" s="12" t="s">
        <v>187</v>
      </c>
      <c r="C700" s="7">
        <v>37675</v>
      </c>
      <c r="D700" s="8" t="s">
        <v>295</v>
      </c>
      <c r="E700" s="8" t="s">
        <v>48</v>
      </c>
      <c r="F700" s="6">
        <v>309</v>
      </c>
      <c r="G700" s="6">
        <v>55</v>
      </c>
      <c r="H700" s="6">
        <v>3</v>
      </c>
      <c r="I700" s="6" t="s">
        <v>22</v>
      </c>
      <c r="J700" s="6" t="s">
        <v>18</v>
      </c>
      <c r="K700" s="6" t="s">
        <v>53</v>
      </c>
      <c r="L700" t="str">
        <f>VLOOKUP(E700,Lookup_Data!$C$7:$E$25,2,FALSE)</f>
        <v>Scotland</v>
      </c>
      <c r="M700" t="str">
        <f>VLOOKUP(E700,Lookup_Data!$C$7:$E$25,3,FALSE)</f>
        <v>SUSF</v>
      </c>
    </row>
    <row r="701" spans="2:13" x14ac:dyDescent="0.2">
      <c r="B701" s="12" t="s">
        <v>309</v>
      </c>
      <c r="C701" s="10">
        <v>37590</v>
      </c>
      <c r="D701" s="11" t="s">
        <v>373</v>
      </c>
      <c r="E701" s="11" t="s">
        <v>63</v>
      </c>
      <c r="F701" s="12">
        <v>307</v>
      </c>
      <c r="G701" s="12">
        <v>58</v>
      </c>
      <c r="H701" s="12">
        <v>3</v>
      </c>
      <c r="I701" s="6" t="s">
        <v>15</v>
      </c>
      <c r="J701" s="6" t="s">
        <v>18</v>
      </c>
      <c r="K701" s="6" t="s">
        <v>53</v>
      </c>
      <c r="L701" t="str">
        <f>VLOOKUP(E701,Lookup_Data!$C$7:$E$25,2,FALSE)</f>
        <v>England</v>
      </c>
      <c r="M701" t="str">
        <f>VLOOKUP(E701,Lookup_Data!$C$7:$E$25,3,FALSE)</f>
        <v>BUTTS</v>
      </c>
    </row>
    <row r="702" spans="2:13" x14ac:dyDescent="0.2">
      <c r="B702" s="12" t="s">
        <v>309</v>
      </c>
      <c r="C702" s="10">
        <v>37580</v>
      </c>
      <c r="D702" s="11" t="s">
        <v>374</v>
      </c>
      <c r="E702" s="11" t="s">
        <v>211</v>
      </c>
      <c r="F702" s="12">
        <v>307</v>
      </c>
      <c r="G702" s="12">
        <v>53</v>
      </c>
      <c r="H702" s="12">
        <v>3</v>
      </c>
      <c r="I702" s="6" t="s">
        <v>22</v>
      </c>
      <c r="J702" s="6" t="s">
        <v>18</v>
      </c>
      <c r="K702" s="6" t="s">
        <v>53</v>
      </c>
      <c r="L702" t="str">
        <f>VLOOKUP(E702,Lookup_Data!$C$7:$E$25,2,FALSE)</f>
        <v>England</v>
      </c>
      <c r="M702" t="str">
        <f>VLOOKUP(E702,Lookup_Data!$C$7:$E$25,3,FALSE)</f>
        <v>BUTTS</v>
      </c>
    </row>
    <row r="703" spans="2:13" x14ac:dyDescent="0.2">
      <c r="B703" s="12" t="s">
        <v>187</v>
      </c>
      <c r="C703" s="7">
        <v>37671</v>
      </c>
      <c r="D703" s="8" t="s">
        <v>296</v>
      </c>
      <c r="E703" s="8" t="s">
        <v>211</v>
      </c>
      <c r="F703" s="6">
        <v>306</v>
      </c>
      <c r="G703" s="6">
        <v>55</v>
      </c>
      <c r="H703" s="6">
        <v>3</v>
      </c>
      <c r="I703" s="6" t="s">
        <v>22</v>
      </c>
      <c r="J703" s="6" t="s">
        <v>18</v>
      </c>
      <c r="K703" s="6" t="s">
        <v>53</v>
      </c>
      <c r="L703" t="str">
        <f>VLOOKUP(E703,Lookup_Data!$C$7:$E$25,2,FALSE)</f>
        <v>England</v>
      </c>
      <c r="M703" t="str">
        <f>VLOOKUP(E703,Lookup_Data!$C$7:$E$25,3,FALSE)</f>
        <v>BUTTS</v>
      </c>
    </row>
    <row r="704" spans="2:13" x14ac:dyDescent="0.2">
      <c r="B704" s="6" t="s">
        <v>398</v>
      </c>
      <c r="C704" s="7">
        <v>37563</v>
      </c>
      <c r="D704" s="8" t="s">
        <v>417</v>
      </c>
      <c r="E704" s="8" t="s">
        <v>21</v>
      </c>
      <c r="F704" s="6">
        <v>305</v>
      </c>
      <c r="G704" s="6">
        <v>55</v>
      </c>
      <c r="H704" s="6">
        <v>3</v>
      </c>
      <c r="I704" s="6" t="s">
        <v>22</v>
      </c>
      <c r="J704" s="6" t="s">
        <v>18</v>
      </c>
      <c r="K704" s="6" t="s">
        <v>53</v>
      </c>
      <c r="L704" t="str">
        <f>VLOOKUP(E704,Lookup_Data!$C$7:$E$25,2,FALSE)</f>
        <v>England</v>
      </c>
      <c r="M704" t="str">
        <f>VLOOKUP(E704,Lookup_Data!$C$7:$E$25,3,FALSE)</f>
        <v>BUTTS</v>
      </c>
    </row>
    <row r="705" spans="2:13" x14ac:dyDescent="0.2">
      <c r="B705" s="12" t="s">
        <v>309</v>
      </c>
      <c r="D705" s="11" t="s">
        <v>375</v>
      </c>
      <c r="E705" s="11" t="s">
        <v>48</v>
      </c>
      <c r="F705" s="12">
        <v>304</v>
      </c>
      <c r="G705" s="12">
        <v>56</v>
      </c>
      <c r="H705" s="12">
        <v>2</v>
      </c>
      <c r="I705" s="6" t="s">
        <v>15</v>
      </c>
      <c r="J705" s="6" t="s">
        <v>18</v>
      </c>
      <c r="K705" s="6" t="s">
        <v>53</v>
      </c>
      <c r="L705" t="str">
        <f>VLOOKUP(E705,Lookup_Data!$C$7:$E$25,2,FALSE)</f>
        <v>Scotland</v>
      </c>
      <c r="M705" t="str">
        <f>VLOOKUP(E705,Lookup_Data!$C$7:$E$25,3,FALSE)</f>
        <v>SUSF</v>
      </c>
    </row>
    <row r="706" spans="2:13" x14ac:dyDescent="0.2">
      <c r="B706" s="6" t="s">
        <v>398</v>
      </c>
      <c r="C706" s="7">
        <v>37563</v>
      </c>
      <c r="D706" s="8" t="s">
        <v>365</v>
      </c>
      <c r="E706" s="8" t="s">
        <v>211</v>
      </c>
      <c r="F706" s="6">
        <v>303</v>
      </c>
      <c r="G706" s="6">
        <v>57</v>
      </c>
      <c r="H706" s="6">
        <v>1</v>
      </c>
      <c r="I706" s="6" t="s">
        <v>15</v>
      </c>
      <c r="J706" s="6" t="s">
        <v>18</v>
      </c>
      <c r="K706" s="6" t="s">
        <v>53</v>
      </c>
      <c r="L706" t="str">
        <f>VLOOKUP(E706,Lookup_Data!$C$7:$E$25,2,FALSE)</f>
        <v>England</v>
      </c>
      <c r="M706" t="str">
        <f>VLOOKUP(E706,Lookup_Data!$C$7:$E$25,3,FALSE)</f>
        <v>BUTTS</v>
      </c>
    </row>
    <row r="707" spans="2:13" x14ac:dyDescent="0.2">
      <c r="B707" s="6" t="s">
        <v>398</v>
      </c>
      <c r="C707" s="7">
        <v>37563</v>
      </c>
      <c r="D707" s="8" t="s">
        <v>221</v>
      </c>
      <c r="E707" s="8" t="s">
        <v>24</v>
      </c>
      <c r="F707" s="6">
        <v>303</v>
      </c>
      <c r="G707" s="6">
        <v>55</v>
      </c>
      <c r="H707" s="6">
        <v>3</v>
      </c>
      <c r="I707" s="6" t="s">
        <v>15</v>
      </c>
      <c r="J707" s="6" t="s">
        <v>18</v>
      </c>
      <c r="K707" s="6" t="s">
        <v>53</v>
      </c>
      <c r="L707" t="str">
        <f>VLOOKUP(E707,Lookup_Data!$C$7:$E$25,2,FALSE)</f>
        <v>England</v>
      </c>
      <c r="M707" t="str">
        <f>VLOOKUP(E707,Lookup_Data!$C$7:$E$25,3,FALSE)</f>
        <v>BUTTS</v>
      </c>
    </row>
    <row r="708" spans="2:13" x14ac:dyDescent="0.2">
      <c r="B708" s="6" t="s">
        <v>398</v>
      </c>
      <c r="C708" s="7">
        <v>37563</v>
      </c>
      <c r="D708" s="8" t="s">
        <v>418</v>
      </c>
      <c r="E708" s="8" t="s">
        <v>211</v>
      </c>
      <c r="F708" s="6">
        <v>303</v>
      </c>
      <c r="G708" s="6">
        <v>54</v>
      </c>
      <c r="H708" s="6">
        <v>1</v>
      </c>
      <c r="I708" s="6" t="s">
        <v>15</v>
      </c>
      <c r="J708" s="6" t="s">
        <v>18</v>
      </c>
      <c r="K708" s="6" t="s">
        <v>53</v>
      </c>
      <c r="L708" t="str">
        <f>VLOOKUP(E708,Lookup_Data!$C$7:$E$25,2,FALSE)</f>
        <v>England</v>
      </c>
      <c r="M708" t="str">
        <f>VLOOKUP(E708,Lookup_Data!$C$7:$E$25,3,FALSE)</f>
        <v>BUTTS</v>
      </c>
    </row>
    <row r="709" spans="2:13" x14ac:dyDescent="0.2">
      <c r="B709" s="6" t="s">
        <v>398</v>
      </c>
      <c r="C709" s="7">
        <v>37563</v>
      </c>
      <c r="D709" s="8" t="s">
        <v>419</v>
      </c>
      <c r="E709" s="8" t="s">
        <v>211</v>
      </c>
      <c r="F709" s="6">
        <v>302</v>
      </c>
      <c r="G709" s="6">
        <v>55</v>
      </c>
      <c r="H709" s="6">
        <v>2</v>
      </c>
      <c r="I709" s="6" t="s">
        <v>15</v>
      </c>
      <c r="J709" s="6" t="s">
        <v>18</v>
      </c>
      <c r="K709" s="6" t="s">
        <v>53</v>
      </c>
      <c r="L709" t="str">
        <f>VLOOKUP(E709,Lookup_Data!$C$7:$E$25,2,FALSE)</f>
        <v>England</v>
      </c>
      <c r="M709" t="str">
        <f>VLOOKUP(E709,Lookup_Data!$C$7:$E$25,3,FALSE)</f>
        <v>BUTTS</v>
      </c>
    </row>
    <row r="710" spans="2:13" x14ac:dyDescent="0.2">
      <c r="B710" s="6" t="s">
        <v>12</v>
      </c>
      <c r="C710" s="7">
        <v>37622</v>
      </c>
      <c r="D710" s="8" t="s">
        <v>174</v>
      </c>
      <c r="E710" s="8" t="s">
        <v>46</v>
      </c>
      <c r="F710" s="6">
        <v>302</v>
      </c>
      <c r="G710" s="6">
        <v>55</v>
      </c>
      <c r="H710" s="6">
        <v>1</v>
      </c>
      <c r="I710" s="6" t="s">
        <v>15</v>
      </c>
      <c r="J710" s="6" t="s">
        <v>18</v>
      </c>
      <c r="K710" s="6" t="s">
        <v>53</v>
      </c>
      <c r="L710" t="str">
        <f>VLOOKUP(E710,Lookup_Data!$C$7:$E$25,2,FALSE)</f>
        <v>England</v>
      </c>
      <c r="M710" t="str">
        <f>VLOOKUP(E710,Lookup_Data!$C$7:$E$25,3,FALSE)</f>
        <v>NEUAL</v>
      </c>
    </row>
    <row r="711" spans="2:13" x14ac:dyDescent="0.2">
      <c r="B711" s="12" t="s">
        <v>309</v>
      </c>
      <c r="D711" s="11" t="s">
        <v>376</v>
      </c>
      <c r="E711" s="11" t="s">
        <v>48</v>
      </c>
      <c r="F711" s="12">
        <v>302</v>
      </c>
      <c r="G711" s="12">
        <v>53</v>
      </c>
      <c r="H711" s="12">
        <v>2</v>
      </c>
      <c r="I711" s="6" t="s">
        <v>15</v>
      </c>
      <c r="J711" s="6" t="s">
        <v>18</v>
      </c>
      <c r="K711" s="6" t="s">
        <v>17</v>
      </c>
      <c r="L711" t="str">
        <f>VLOOKUP(E711,Lookup_Data!$C$7:$E$25,2,FALSE)</f>
        <v>Scotland</v>
      </c>
      <c r="M711" t="str">
        <f>VLOOKUP(E711,Lookup_Data!$C$7:$E$25,3,FALSE)</f>
        <v>SUSF</v>
      </c>
    </row>
    <row r="712" spans="2:13" x14ac:dyDescent="0.2">
      <c r="B712" s="6" t="s">
        <v>398</v>
      </c>
      <c r="C712" s="7">
        <v>37563</v>
      </c>
      <c r="D712" s="8" t="s">
        <v>420</v>
      </c>
      <c r="E712" s="8" t="s">
        <v>21</v>
      </c>
      <c r="F712" s="6">
        <v>301</v>
      </c>
      <c r="G712" s="6">
        <v>57</v>
      </c>
      <c r="H712" s="6">
        <v>0</v>
      </c>
      <c r="I712" s="6" t="s">
        <v>15</v>
      </c>
      <c r="J712" s="6" t="s">
        <v>18</v>
      </c>
      <c r="K712" s="6" t="s">
        <v>53</v>
      </c>
      <c r="L712" t="str">
        <f>VLOOKUP(E712,Lookup_Data!$C$7:$E$25,2,FALSE)</f>
        <v>England</v>
      </c>
      <c r="M712" t="str">
        <f>VLOOKUP(E712,Lookup_Data!$C$7:$E$25,3,FALSE)</f>
        <v>BUTTS</v>
      </c>
    </row>
    <row r="713" spans="2:13" x14ac:dyDescent="0.2">
      <c r="B713" s="12" t="s">
        <v>187</v>
      </c>
      <c r="C713" s="7">
        <v>37667</v>
      </c>
      <c r="D713" s="8" t="s">
        <v>297</v>
      </c>
      <c r="E713" s="8" t="s">
        <v>26</v>
      </c>
      <c r="F713" s="6">
        <v>300</v>
      </c>
      <c r="G713" s="6">
        <v>60</v>
      </c>
      <c r="H713" s="6">
        <v>1</v>
      </c>
      <c r="I713" s="6" t="s">
        <v>15</v>
      </c>
      <c r="J713" s="6" t="s">
        <v>18</v>
      </c>
      <c r="K713" s="6" t="s">
        <v>53</v>
      </c>
      <c r="L713" t="str">
        <f>VLOOKUP(E713,Lookup_Data!$C$7:$E$25,2,FALSE)</f>
        <v>England</v>
      </c>
      <c r="M713" t="str">
        <f>VLOOKUP(E713,Lookup_Data!$C$7:$E$25,3,FALSE)</f>
        <v>BUTTS</v>
      </c>
    </row>
    <row r="714" spans="2:13" x14ac:dyDescent="0.2">
      <c r="B714" s="12" t="s">
        <v>309</v>
      </c>
      <c r="C714" s="10">
        <v>37577</v>
      </c>
      <c r="D714" s="11" t="s">
        <v>259</v>
      </c>
      <c r="E714" s="11" t="s">
        <v>63</v>
      </c>
      <c r="F714" s="12">
        <v>300</v>
      </c>
      <c r="G714" s="12">
        <v>57</v>
      </c>
      <c r="H714" s="12">
        <v>3</v>
      </c>
      <c r="I714" s="6" t="s">
        <v>15</v>
      </c>
      <c r="J714" s="6" t="s">
        <v>18</v>
      </c>
      <c r="K714" s="6" t="s">
        <v>53</v>
      </c>
      <c r="L714" t="str">
        <f>VLOOKUP(E714,Lookup_Data!$C$7:$E$25,2,FALSE)</f>
        <v>England</v>
      </c>
      <c r="M714" t="str">
        <f>VLOOKUP(E714,Lookup_Data!$C$7:$E$25,3,FALSE)</f>
        <v>BUTTS</v>
      </c>
    </row>
    <row r="715" spans="2:13" x14ac:dyDescent="0.2">
      <c r="B715" s="12" t="s">
        <v>309</v>
      </c>
      <c r="C715" s="10" t="s">
        <v>326</v>
      </c>
      <c r="D715" s="11" t="s">
        <v>377</v>
      </c>
      <c r="E715" s="11" t="s">
        <v>191</v>
      </c>
      <c r="F715" s="12">
        <v>300</v>
      </c>
      <c r="G715" s="12">
        <v>54</v>
      </c>
      <c r="H715" s="12">
        <v>0</v>
      </c>
      <c r="I715" s="6" t="s">
        <v>22</v>
      </c>
      <c r="J715" s="6" t="s">
        <v>18</v>
      </c>
      <c r="K715" s="6" t="s">
        <v>53</v>
      </c>
      <c r="L715" t="str">
        <f>VLOOKUP(E715,Lookup_Data!$C$7:$E$25,2,FALSE)</f>
        <v>England</v>
      </c>
      <c r="M715" t="str">
        <f>VLOOKUP(E715,Lookup_Data!$C$7:$E$25,3,FALSE)</f>
        <v>SWWU</v>
      </c>
    </row>
    <row r="716" spans="2:13" x14ac:dyDescent="0.2">
      <c r="B716" s="12" t="s">
        <v>309</v>
      </c>
      <c r="C716" s="10">
        <v>37562</v>
      </c>
      <c r="D716" s="11" t="s">
        <v>378</v>
      </c>
      <c r="E716" s="11" t="s">
        <v>44</v>
      </c>
      <c r="F716" s="12">
        <v>300</v>
      </c>
      <c r="G716" s="12">
        <v>54</v>
      </c>
      <c r="H716" s="12">
        <v>0</v>
      </c>
      <c r="I716" s="6" t="s">
        <v>15</v>
      </c>
      <c r="J716" s="6" t="s">
        <v>18</v>
      </c>
      <c r="K716" s="6" t="s">
        <v>53</v>
      </c>
      <c r="L716" t="str">
        <f>VLOOKUP(E716,Lookup_Data!$C$7:$E$25,2,FALSE)</f>
        <v>England</v>
      </c>
      <c r="M716" t="str">
        <f>VLOOKUP(E716,Lookup_Data!$C$7:$E$25,3,FALSE)</f>
        <v>NEUAL</v>
      </c>
    </row>
    <row r="717" spans="2:13" x14ac:dyDescent="0.2">
      <c r="B717" s="12" t="s">
        <v>187</v>
      </c>
      <c r="C717" s="7">
        <v>37289</v>
      </c>
      <c r="D717" s="8" t="s">
        <v>298</v>
      </c>
      <c r="E717" s="8" t="s">
        <v>34</v>
      </c>
      <c r="F717" s="6">
        <v>298</v>
      </c>
      <c r="G717" s="6">
        <v>53</v>
      </c>
      <c r="H717" s="6">
        <v>3</v>
      </c>
      <c r="I717" s="6" t="s">
        <v>15</v>
      </c>
      <c r="J717" s="6" t="s">
        <v>18</v>
      </c>
      <c r="K717" s="6" t="s">
        <v>53</v>
      </c>
      <c r="L717" t="str">
        <f>VLOOKUP(E717,Lookup_Data!$C$7:$E$25,2,FALSE)</f>
        <v>England</v>
      </c>
      <c r="M717" t="str">
        <f>VLOOKUP(E717,Lookup_Data!$C$7:$E$25,3,FALSE)</f>
        <v>SEAL</v>
      </c>
    </row>
    <row r="718" spans="2:13" x14ac:dyDescent="0.2">
      <c r="B718" s="12" t="s">
        <v>309</v>
      </c>
      <c r="C718" s="10" t="s">
        <v>326</v>
      </c>
      <c r="D718" s="11" t="s">
        <v>379</v>
      </c>
      <c r="E718" s="11" t="s">
        <v>191</v>
      </c>
      <c r="F718" s="12">
        <v>297</v>
      </c>
      <c r="G718" s="12">
        <v>54</v>
      </c>
      <c r="H718" s="12">
        <v>54</v>
      </c>
      <c r="I718" s="6" t="s">
        <v>22</v>
      </c>
      <c r="J718" s="6" t="s">
        <v>18</v>
      </c>
      <c r="K718" s="6" t="s">
        <v>53</v>
      </c>
      <c r="L718" t="str">
        <f>VLOOKUP(E718,Lookup_Data!$C$7:$E$25,2,FALSE)</f>
        <v>England</v>
      </c>
      <c r="M718" t="str">
        <f>VLOOKUP(E718,Lookup_Data!$C$7:$E$25,3,FALSE)</f>
        <v>SWWU</v>
      </c>
    </row>
    <row r="719" spans="2:13" x14ac:dyDescent="0.2">
      <c r="B719" s="12" t="s">
        <v>309</v>
      </c>
      <c r="C719" s="10">
        <v>37577</v>
      </c>
      <c r="D719" s="11" t="s">
        <v>380</v>
      </c>
      <c r="E719" s="11" t="s">
        <v>63</v>
      </c>
      <c r="F719" s="12">
        <v>296</v>
      </c>
      <c r="G719" s="12">
        <v>52</v>
      </c>
      <c r="H719" s="12">
        <v>1</v>
      </c>
      <c r="I719" s="6" t="s">
        <v>15</v>
      </c>
      <c r="J719" s="6" t="s">
        <v>18</v>
      </c>
      <c r="K719" s="6" t="s">
        <v>53</v>
      </c>
      <c r="L719" t="str">
        <f>VLOOKUP(E719,Lookup_Data!$C$7:$E$25,2,FALSE)</f>
        <v>England</v>
      </c>
      <c r="M719" t="str">
        <f>VLOOKUP(E719,Lookup_Data!$C$7:$E$25,3,FALSE)</f>
        <v>BUTTS</v>
      </c>
    </row>
    <row r="720" spans="2:13" x14ac:dyDescent="0.2">
      <c r="B720" s="12" t="s">
        <v>309</v>
      </c>
      <c r="C720" s="10">
        <v>37577</v>
      </c>
      <c r="D720" s="11" t="s">
        <v>271</v>
      </c>
      <c r="E720" s="11" t="s">
        <v>63</v>
      </c>
      <c r="F720" s="12">
        <v>296</v>
      </c>
      <c r="G720" s="12">
        <v>49</v>
      </c>
      <c r="H720" s="12">
        <v>6</v>
      </c>
      <c r="I720" s="6" t="s">
        <v>15</v>
      </c>
      <c r="J720" s="6" t="s">
        <v>18</v>
      </c>
      <c r="K720" s="6" t="s">
        <v>17</v>
      </c>
      <c r="L720" t="str">
        <f>VLOOKUP(E720,Lookup_Data!$C$7:$E$25,2,FALSE)</f>
        <v>England</v>
      </c>
      <c r="M720" t="str">
        <f>VLOOKUP(E720,Lookup_Data!$C$7:$E$25,3,FALSE)</f>
        <v>BUTTS</v>
      </c>
    </row>
    <row r="721" spans="2:13" x14ac:dyDescent="0.2">
      <c r="B721" s="6" t="s">
        <v>398</v>
      </c>
      <c r="C721" s="7">
        <v>37534</v>
      </c>
      <c r="D721" s="8" t="s">
        <v>267</v>
      </c>
      <c r="E721" s="8" t="s">
        <v>46</v>
      </c>
      <c r="F721" s="6">
        <v>292</v>
      </c>
      <c r="G721" s="6">
        <v>59</v>
      </c>
      <c r="H721" s="6">
        <v>0</v>
      </c>
      <c r="I721" s="6" t="s">
        <v>22</v>
      </c>
      <c r="J721" s="6" t="s">
        <v>18</v>
      </c>
      <c r="K721" s="6" t="s">
        <v>17</v>
      </c>
      <c r="L721" t="str">
        <f>VLOOKUP(E721,Lookup_Data!$C$7:$E$25,2,FALSE)</f>
        <v>England</v>
      </c>
      <c r="M721" t="str">
        <f>VLOOKUP(E721,Lookup_Data!$C$7:$E$25,3,FALSE)</f>
        <v>NEUAL</v>
      </c>
    </row>
    <row r="722" spans="2:13" x14ac:dyDescent="0.2">
      <c r="B722" s="6" t="s">
        <v>12</v>
      </c>
      <c r="C722" s="7">
        <v>37596</v>
      </c>
      <c r="D722" s="8" t="s">
        <v>175</v>
      </c>
      <c r="E722" s="8" t="s">
        <v>44</v>
      </c>
      <c r="F722" s="6">
        <v>292</v>
      </c>
      <c r="G722" s="6">
        <v>55</v>
      </c>
      <c r="H722" s="6">
        <v>2</v>
      </c>
      <c r="I722" s="6" t="s">
        <v>22</v>
      </c>
      <c r="J722" s="6" t="s">
        <v>18</v>
      </c>
      <c r="K722" s="6" t="s">
        <v>53</v>
      </c>
      <c r="L722" t="str">
        <f>VLOOKUP(E722,Lookup_Data!$C$7:$E$25,2,FALSE)</f>
        <v>England</v>
      </c>
      <c r="M722" t="str">
        <f>VLOOKUP(E722,Lookup_Data!$C$7:$E$25,3,FALSE)</f>
        <v>NEUAL</v>
      </c>
    </row>
    <row r="723" spans="2:13" x14ac:dyDescent="0.2">
      <c r="B723" s="12" t="s">
        <v>187</v>
      </c>
      <c r="C723" s="7">
        <v>37289</v>
      </c>
      <c r="D723" s="8" t="s">
        <v>299</v>
      </c>
      <c r="E723" s="8" t="s">
        <v>34</v>
      </c>
      <c r="F723" s="6">
        <v>291</v>
      </c>
      <c r="G723" s="6">
        <v>56</v>
      </c>
      <c r="H723" s="6">
        <v>2</v>
      </c>
      <c r="I723" s="6" t="s">
        <v>22</v>
      </c>
      <c r="J723" s="6" t="s">
        <v>18</v>
      </c>
      <c r="K723" s="6" t="s">
        <v>53</v>
      </c>
      <c r="L723" t="str">
        <f>VLOOKUP(E723,Lookup_Data!$C$7:$E$25,2,FALSE)</f>
        <v>England</v>
      </c>
      <c r="M723" t="str">
        <f>VLOOKUP(E723,Lookup_Data!$C$7:$E$25,3,FALSE)</f>
        <v>SEAL</v>
      </c>
    </row>
    <row r="724" spans="2:13" x14ac:dyDescent="0.2">
      <c r="B724" s="12" t="s">
        <v>187</v>
      </c>
      <c r="C724" s="7"/>
      <c r="D724" s="8" t="s">
        <v>300</v>
      </c>
      <c r="E724" s="8" t="s">
        <v>30</v>
      </c>
      <c r="F724" s="6">
        <v>291</v>
      </c>
      <c r="G724" s="6">
        <v>48</v>
      </c>
      <c r="H724" s="6">
        <v>5</v>
      </c>
      <c r="I724" s="6" t="s">
        <v>22</v>
      </c>
      <c r="J724" s="6" t="s">
        <v>18</v>
      </c>
      <c r="K724" s="6" t="s">
        <v>53</v>
      </c>
      <c r="L724" t="str">
        <f>VLOOKUP(E724,Lookup_Data!$C$7:$E$25,2,FALSE)</f>
        <v>England</v>
      </c>
      <c r="M724" t="str">
        <f>VLOOKUP(E724,Lookup_Data!$C$7:$E$25,3,FALSE)</f>
        <v>SWWU</v>
      </c>
    </row>
    <row r="725" spans="2:13" x14ac:dyDescent="0.2">
      <c r="B725" s="6" t="s">
        <v>398</v>
      </c>
      <c r="C725" s="7">
        <v>37557</v>
      </c>
      <c r="D725" s="8" t="s">
        <v>421</v>
      </c>
      <c r="E725" s="8" t="s">
        <v>50</v>
      </c>
      <c r="F725" s="6">
        <v>288</v>
      </c>
      <c r="G725" s="6">
        <v>46</v>
      </c>
      <c r="H725" s="6">
        <v>3</v>
      </c>
      <c r="I725" s="6" t="s">
        <v>22</v>
      </c>
      <c r="J725" s="6" t="s">
        <v>18</v>
      </c>
      <c r="K725" s="6" t="s">
        <v>17</v>
      </c>
      <c r="L725" t="str">
        <f>VLOOKUP(E725,Lookup_Data!$C$7:$E$25,2,FALSE)</f>
        <v>England</v>
      </c>
      <c r="M725" t="str">
        <f>VLOOKUP(E725,Lookup_Data!$C$7:$E$25,3,FALSE)</f>
        <v>None</v>
      </c>
    </row>
    <row r="726" spans="2:13" x14ac:dyDescent="0.2">
      <c r="B726" s="6" t="s">
        <v>12</v>
      </c>
      <c r="C726" s="7"/>
      <c r="D726" s="13" t="s">
        <v>176</v>
      </c>
      <c r="E726" s="8" t="s">
        <v>48</v>
      </c>
      <c r="F726" s="6">
        <v>287</v>
      </c>
      <c r="G726" s="6">
        <v>55</v>
      </c>
      <c r="H726" s="6">
        <v>2</v>
      </c>
      <c r="I726" s="6" t="s">
        <v>22</v>
      </c>
      <c r="J726" s="6" t="s">
        <v>18</v>
      </c>
      <c r="K726" s="6" t="s">
        <v>53</v>
      </c>
      <c r="L726" t="str">
        <f>VLOOKUP(E726,Lookup_Data!$C$7:$E$25,2,FALSE)</f>
        <v>Scotland</v>
      </c>
      <c r="M726" t="str">
        <f>VLOOKUP(E726,Lookup_Data!$C$7:$E$25,3,FALSE)</f>
        <v>SUSF</v>
      </c>
    </row>
    <row r="727" spans="2:13" x14ac:dyDescent="0.2">
      <c r="B727" s="12" t="s">
        <v>187</v>
      </c>
      <c r="C727" s="7">
        <v>37309</v>
      </c>
      <c r="D727" s="11" t="s">
        <v>185</v>
      </c>
      <c r="E727" s="11" t="s">
        <v>34</v>
      </c>
      <c r="F727" s="12">
        <v>284</v>
      </c>
      <c r="G727" s="12">
        <v>52</v>
      </c>
      <c r="H727" s="12">
        <v>0</v>
      </c>
      <c r="I727" s="6" t="s">
        <v>22</v>
      </c>
      <c r="J727" s="6" t="s">
        <v>18</v>
      </c>
      <c r="K727" s="6" t="s">
        <v>53</v>
      </c>
      <c r="L727" t="str">
        <f>VLOOKUP(E727,Lookup_Data!$C$7:$E$25,2,FALSE)</f>
        <v>England</v>
      </c>
      <c r="M727" t="str">
        <f>VLOOKUP(E727,Lookup_Data!$C$7:$E$25,3,FALSE)</f>
        <v>SEAL</v>
      </c>
    </row>
    <row r="728" spans="2:13" x14ac:dyDescent="0.2">
      <c r="B728" s="12" t="s">
        <v>309</v>
      </c>
      <c r="C728" s="10">
        <v>37590</v>
      </c>
      <c r="D728" s="11" t="s">
        <v>381</v>
      </c>
      <c r="E728" s="11" t="s">
        <v>63</v>
      </c>
      <c r="F728" s="12">
        <v>283</v>
      </c>
      <c r="G728" s="12">
        <v>52</v>
      </c>
      <c r="H728" s="12">
        <v>2</v>
      </c>
      <c r="I728" s="6" t="s">
        <v>15</v>
      </c>
      <c r="J728" s="6" t="s">
        <v>18</v>
      </c>
      <c r="K728" s="6" t="s">
        <v>53</v>
      </c>
      <c r="L728" t="str">
        <f>VLOOKUP(E728,Lookup_Data!$C$7:$E$25,2,FALSE)</f>
        <v>England</v>
      </c>
      <c r="M728" t="str">
        <f>VLOOKUP(E728,Lookup_Data!$C$7:$E$25,3,FALSE)</f>
        <v>BUTTS</v>
      </c>
    </row>
    <row r="729" spans="2:13" x14ac:dyDescent="0.2">
      <c r="B729" s="12" t="s">
        <v>309</v>
      </c>
      <c r="C729" s="10">
        <v>37561</v>
      </c>
      <c r="D729" s="11" t="s">
        <v>153</v>
      </c>
      <c r="E729" s="11" t="s">
        <v>46</v>
      </c>
      <c r="F729" s="12">
        <v>282</v>
      </c>
      <c r="G729" s="12">
        <v>52</v>
      </c>
      <c r="H729" s="12">
        <v>2</v>
      </c>
      <c r="I729" s="6" t="s">
        <v>15</v>
      </c>
      <c r="J729" s="6" t="s">
        <v>18</v>
      </c>
      <c r="K729" s="6" t="s">
        <v>53</v>
      </c>
      <c r="L729" t="str">
        <f>VLOOKUP(E729,Lookup_Data!$C$7:$E$25,2,FALSE)</f>
        <v>England</v>
      </c>
      <c r="M729" t="str">
        <f>VLOOKUP(E729,Lookup_Data!$C$7:$E$25,3,FALSE)</f>
        <v>NEUAL</v>
      </c>
    </row>
    <row r="730" spans="2:13" x14ac:dyDescent="0.2">
      <c r="B730" s="6" t="s">
        <v>398</v>
      </c>
      <c r="C730" s="7">
        <v>37563</v>
      </c>
      <c r="D730" s="8" t="s">
        <v>161</v>
      </c>
      <c r="E730" s="8" t="s">
        <v>21</v>
      </c>
      <c r="F730" s="6">
        <v>279</v>
      </c>
      <c r="G730" s="6">
        <v>54</v>
      </c>
      <c r="H730" s="6">
        <v>4</v>
      </c>
      <c r="I730" s="6" t="s">
        <v>15</v>
      </c>
      <c r="J730" s="6" t="s">
        <v>18</v>
      </c>
      <c r="K730" s="6" t="s">
        <v>53</v>
      </c>
      <c r="L730" t="str">
        <f>VLOOKUP(E730,Lookup_Data!$C$7:$E$25,2,FALSE)</f>
        <v>England</v>
      </c>
      <c r="M730" t="str">
        <f>VLOOKUP(E730,Lookup_Data!$C$7:$E$25,3,FALSE)</f>
        <v>BUTTS</v>
      </c>
    </row>
    <row r="731" spans="2:13" x14ac:dyDescent="0.2">
      <c r="B731" s="6" t="s">
        <v>398</v>
      </c>
      <c r="C731" s="7">
        <v>37547</v>
      </c>
      <c r="D731" s="8" t="s">
        <v>166</v>
      </c>
      <c r="E731" s="8" t="s">
        <v>79</v>
      </c>
      <c r="F731" s="6">
        <v>279</v>
      </c>
      <c r="G731" s="6">
        <v>54</v>
      </c>
      <c r="H731" s="6">
        <v>2</v>
      </c>
      <c r="I731" s="6" t="s">
        <v>22</v>
      </c>
      <c r="J731" s="6" t="s">
        <v>18</v>
      </c>
      <c r="K731" s="6" t="s">
        <v>53</v>
      </c>
      <c r="L731" t="str">
        <f>VLOOKUP(E731,Lookup_Data!$C$7:$E$25,2,FALSE)</f>
        <v>Wales</v>
      </c>
      <c r="M731" t="str">
        <f>VLOOKUP(E731,Lookup_Data!$C$7:$E$25,3,FALSE)</f>
        <v>None</v>
      </c>
    </row>
    <row r="732" spans="2:13" x14ac:dyDescent="0.2">
      <c r="B732" s="12" t="s">
        <v>309</v>
      </c>
      <c r="C732" s="10">
        <v>37585</v>
      </c>
      <c r="D732" s="11" t="s">
        <v>382</v>
      </c>
      <c r="E732" s="11" t="s">
        <v>21</v>
      </c>
      <c r="F732" s="12">
        <v>279</v>
      </c>
      <c r="G732" s="12">
        <v>54</v>
      </c>
      <c r="H732" s="12">
        <v>1</v>
      </c>
      <c r="I732" s="6" t="s">
        <v>22</v>
      </c>
      <c r="J732" s="6" t="s">
        <v>18</v>
      </c>
      <c r="K732" s="6" t="s">
        <v>53</v>
      </c>
      <c r="L732" t="str">
        <f>VLOOKUP(E732,Lookup_Data!$C$7:$E$25,2,FALSE)</f>
        <v>England</v>
      </c>
      <c r="M732" t="str">
        <f>VLOOKUP(E732,Lookup_Data!$C$7:$E$25,3,FALSE)</f>
        <v>BUTTS</v>
      </c>
    </row>
    <row r="733" spans="2:13" x14ac:dyDescent="0.2">
      <c r="B733" s="12" t="s">
        <v>309</v>
      </c>
      <c r="C733" s="10">
        <v>37584</v>
      </c>
      <c r="D733" s="11" t="s">
        <v>383</v>
      </c>
      <c r="E733" s="11" t="s">
        <v>63</v>
      </c>
      <c r="F733" s="12">
        <v>278</v>
      </c>
      <c r="G733" s="12">
        <v>55</v>
      </c>
      <c r="H733" s="12">
        <v>2</v>
      </c>
      <c r="I733" s="6" t="s">
        <v>22</v>
      </c>
      <c r="J733" s="6" t="s">
        <v>18</v>
      </c>
      <c r="K733" s="6" t="s">
        <v>53</v>
      </c>
      <c r="L733" t="str">
        <f>VLOOKUP(E733,Lookup_Data!$C$7:$E$25,2,FALSE)</f>
        <v>England</v>
      </c>
      <c r="M733" t="str">
        <f>VLOOKUP(E733,Lookup_Data!$C$7:$E$25,3,FALSE)</f>
        <v>BUTTS</v>
      </c>
    </row>
    <row r="734" spans="2:13" x14ac:dyDescent="0.2">
      <c r="B734" s="6" t="s">
        <v>398</v>
      </c>
      <c r="C734" s="7">
        <v>37550</v>
      </c>
      <c r="D734" s="8" t="s">
        <v>147</v>
      </c>
      <c r="E734" s="8" t="s">
        <v>50</v>
      </c>
      <c r="F734" s="6">
        <v>278</v>
      </c>
      <c r="G734" s="6">
        <v>55</v>
      </c>
      <c r="H734" s="6">
        <v>1</v>
      </c>
      <c r="I734" s="6" t="s">
        <v>15</v>
      </c>
      <c r="J734" s="6" t="s">
        <v>18</v>
      </c>
      <c r="K734" s="6" t="s">
        <v>53</v>
      </c>
      <c r="L734" t="str">
        <f>VLOOKUP(E734,Lookup_Data!$C$7:$E$25,2,FALSE)</f>
        <v>England</v>
      </c>
      <c r="M734" t="str">
        <f>VLOOKUP(E734,Lookup_Data!$C$7:$E$25,3,FALSE)</f>
        <v>None</v>
      </c>
    </row>
    <row r="735" spans="2:13" x14ac:dyDescent="0.2">
      <c r="B735" s="12" t="s">
        <v>187</v>
      </c>
      <c r="C735" s="7">
        <v>37660</v>
      </c>
      <c r="D735" s="8" t="s">
        <v>301</v>
      </c>
      <c r="E735" s="8" t="s">
        <v>46</v>
      </c>
      <c r="F735" s="6">
        <v>276</v>
      </c>
      <c r="G735" s="6">
        <v>55</v>
      </c>
      <c r="H735" s="6">
        <v>2</v>
      </c>
      <c r="I735" s="6" t="s">
        <v>15</v>
      </c>
      <c r="J735" s="6" t="s">
        <v>18</v>
      </c>
      <c r="K735" s="6" t="s">
        <v>53</v>
      </c>
      <c r="L735" t="str">
        <f>VLOOKUP(E735,Lookup_Data!$C$7:$E$25,2,FALSE)</f>
        <v>England</v>
      </c>
      <c r="M735" t="str">
        <f>VLOOKUP(E735,Lookup_Data!$C$7:$E$25,3,FALSE)</f>
        <v>NEUAL</v>
      </c>
    </row>
    <row r="736" spans="2:13" x14ac:dyDescent="0.2">
      <c r="B736" s="12" t="s">
        <v>309</v>
      </c>
      <c r="C736" s="10">
        <v>37580</v>
      </c>
      <c r="D736" s="11" t="s">
        <v>304</v>
      </c>
      <c r="E736" s="11" t="s">
        <v>36</v>
      </c>
      <c r="F736" s="12">
        <v>276</v>
      </c>
      <c r="I736" s="6" t="s">
        <v>15</v>
      </c>
      <c r="J736" s="6" t="s">
        <v>18</v>
      </c>
      <c r="K736" s="6" t="s">
        <v>53</v>
      </c>
      <c r="L736" t="str">
        <f>VLOOKUP(E736,Lookup_Data!$C$7:$E$25,2,FALSE)</f>
        <v>England</v>
      </c>
      <c r="M736" t="str">
        <f>VLOOKUP(E736,Lookup_Data!$C$7:$E$25,3,FALSE)</f>
        <v>SWWU</v>
      </c>
    </row>
    <row r="737" spans="2:13" x14ac:dyDescent="0.2">
      <c r="B737" s="12" t="s">
        <v>309</v>
      </c>
      <c r="C737" s="10">
        <v>37561</v>
      </c>
      <c r="D737" s="11" t="s">
        <v>168</v>
      </c>
      <c r="E737" s="11" t="s">
        <v>46</v>
      </c>
      <c r="F737" s="12">
        <v>275</v>
      </c>
      <c r="G737" s="12">
        <v>55</v>
      </c>
      <c r="H737" s="12">
        <v>0</v>
      </c>
      <c r="I737" s="6" t="s">
        <v>15</v>
      </c>
      <c r="J737" s="6" t="s">
        <v>18</v>
      </c>
      <c r="K737" s="6" t="s">
        <v>17</v>
      </c>
      <c r="L737" t="str">
        <f>VLOOKUP(E737,Lookup_Data!$C$7:$E$25,2,FALSE)</f>
        <v>England</v>
      </c>
      <c r="M737" t="str">
        <f>VLOOKUP(E737,Lookup_Data!$C$7:$E$25,3,FALSE)</f>
        <v>NEUAL</v>
      </c>
    </row>
    <row r="738" spans="2:13" x14ac:dyDescent="0.2">
      <c r="B738" s="12" t="s">
        <v>309</v>
      </c>
      <c r="C738" s="10">
        <v>37585</v>
      </c>
      <c r="D738" s="11" t="s">
        <v>269</v>
      </c>
      <c r="E738" s="11" t="s">
        <v>21</v>
      </c>
      <c r="F738" s="12">
        <v>275</v>
      </c>
      <c r="G738" s="12">
        <v>54</v>
      </c>
      <c r="H738" s="12">
        <v>1</v>
      </c>
      <c r="I738" s="6" t="s">
        <v>22</v>
      </c>
      <c r="J738" s="6" t="s">
        <v>18</v>
      </c>
      <c r="K738" s="6" t="s">
        <v>53</v>
      </c>
      <c r="L738" t="str">
        <f>VLOOKUP(E738,Lookup_Data!$C$7:$E$25,2,FALSE)</f>
        <v>England</v>
      </c>
      <c r="M738" t="str">
        <f>VLOOKUP(E738,Lookup_Data!$C$7:$E$25,3,FALSE)</f>
        <v>BUTTS</v>
      </c>
    </row>
    <row r="739" spans="2:13" x14ac:dyDescent="0.2">
      <c r="B739" s="12" t="s">
        <v>309</v>
      </c>
      <c r="C739" s="10">
        <v>37569</v>
      </c>
      <c r="D739" s="11" t="s">
        <v>165</v>
      </c>
      <c r="E739" s="11" t="s">
        <v>24</v>
      </c>
      <c r="F739" s="12">
        <v>275</v>
      </c>
      <c r="G739" s="12">
        <v>53</v>
      </c>
      <c r="H739" s="12">
        <v>2</v>
      </c>
      <c r="I739" s="6" t="s">
        <v>15</v>
      </c>
      <c r="J739" s="6" t="s">
        <v>80</v>
      </c>
      <c r="K739" s="6" t="s">
        <v>17</v>
      </c>
      <c r="L739" t="str">
        <f>VLOOKUP(E739,Lookup_Data!$C$7:$E$25,2,FALSE)</f>
        <v>England</v>
      </c>
      <c r="M739" t="str">
        <f>VLOOKUP(E739,Lookup_Data!$C$7:$E$25,3,FALSE)</f>
        <v>BUTTS</v>
      </c>
    </row>
    <row r="740" spans="2:13" x14ac:dyDescent="0.2">
      <c r="B740" s="12" t="s">
        <v>309</v>
      </c>
      <c r="C740" s="10">
        <v>37562</v>
      </c>
      <c r="D740" s="11" t="s">
        <v>384</v>
      </c>
      <c r="E740" s="11" t="s">
        <v>44</v>
      </c>
      <c r="F740" s="12">
        <v>274</v>
      </c>
      <c r="G740" s="12">
        <v>56</v>
      </c>
      <c r="H740" s="12">
        <v>2</v>
      </c>
      <c r="I740" s="6" t="s">
        <v>15</v>
      </c>
      <c r="J740" s="6" t="s">
        <v>18</v>
      </c>
      <c r="K740" s="6" t="s">
        <v>53</v>
      </c>
      <c r="L740" t="str">
        <f>VLOOKUP(E740,Lookup_Data!$C$7:$E$25,2,FALSE)</f>
        <v>England</v>
      </c>
      <c r="M740" t="str">
        <f>VLOOKUP(E740,Lookup_Data!$C$7:$E$25,3,FALSE)</f>
        <v>NEUAL</v>
      </c>
    </row>
    <row r="741" spans="2:13" x14ac:dyDescent="0.2">
      <c r="B741" s="12" t="s">
        <v>187</v>
      </c>
      <c r="C741" s="7"/>
      <c r="D741" s="13" t="s">
        <v>302</v>
      </c>
      <c r="E741" s="8" t="s">
        <v>63</v>
      </c>
      <c r="F741" s="6">
        <v>272</v>
      </c>
      <c r="G741" s="6">
        <v>52</v>
      </c>
      <c r="H741" s="6">
        <v>0</v>
      </c>
      <c r="I741" s="6" t="s">
        <v>15</v>
      </c>
      <c r="J741" s="6" t="s">
        <v>18</v>
      </c>
      <c r="K741" s="6" t="s">
        <v>53</v>
      </c>
      <c r="L741" t="str">
        <f>VLOOKUP(E741,Lookup_Data!$C$7:$E$25,2,FALSE)</f>
        <v>England</v>
      </c>
      <c r="M741" t="str">
        <f>VLOOKUP(E741,Lookup_Data!$C$7:$E$25,3,FALSE)</f>
        <v>BUTTS</v>
      </c>
    </row>
    <row r="742" spans="2:13" x14ac:dyDescent="0.2">
      <c r="B742" s="6" t="s">
        <v>12</v>
      </c>
      <c r="D742" s="11" t="s">
        <v>177</v>
      </c>
      <c r="E742" s="11" t="s">
        <v>83</v>
      </c>
      <c r="F742" s="12">
        <v>270</v>
      </c>
      <c r="G742" s="12">
        <v>53</v>
      </c>
      <c r="H742" s="12">
        <v>2</v>
      </c>
      <c r="I742" s="12" t="s">
        <v>22</v>
      </c>
      <c r="J742" s="6" t="s">
        <v>18</v>
      </c>
      <c r="K742" s="12" t="s">
        <v>17</v>
      </c>
      <c r="L742" t="str">
        <f>VLOOKUP(E742,Lookup_Data!$C$7:$E$25,2,FALSE)</f>
        <v>England</v>
      </c>
      <c r="M742" t="str">
        <f>VLOOKUP(E742,Lookup_Data!$C$7:$E$25,3,FALSE)</f>
        <v>NEUAL</v>
      </c>
    </row>
    <row r="743" spans="2:13" x14ac:dyDescent="0.2">
      <c r="B743" s="12" t="s">
        <v>309</v>
      </c>
      <c r="C743" s="10">
        <v>37590</v>
      </c>
      <c r="D743" s="11" t="s">
        <v>175</v>
      </c>
      <c r="E743" s="11" t="s">
        <v>44</v>
      </c>
      <c r="F743" s="12">
        <v>269</v>
      </c>
      <c r="G743" s="12">
        <v>59</v>
      </c>
      <c r="H743" s="12">
        <v>3</v>
      </c>
      <c r="I743" s="6" t="s">
        <v>22</v>
      </c>
      <c r="J743" s="6" t="s">
        <v>18</v>
      </c>
      <c r="K743" s="6" t="s">
        <v>53</v>
      </c>
      <c r="L743" t="str">
        <f>VLOOKUP(E743,Lookup_Data!$C$7:$E$25,2,FALSE)</f>
        <v>England</v>
      </c>
      <c r="M743" t="str">
        <f>VLOOKUP(E743,Lookup_Data!$C$7:$E$25,3,FALSE)</f>
        <v>NEUAL</v>
      </c>
    </row>
    <row r="744" spans="2:13" x14ac:dyDescent="0.2">
      <c r="B744" s="6" t="s">
        <v>398</v>
      </c>
      <c r="C744" s="7">
        <v>37563</v>
      </c>
      <c r="D744" s="8" t="s">
        <v>422</v>
      </c>
      <c r="E744" s="8" t="s">
        <v>211</v>
      </c>
      <c r="F744" s="6">
        <v>267</v>
      </c>
      <c r="G744" s="6">
        <v>55</v>
      </c>
      <c r="H744" s="6">
        <v>0</v>
      </c>
      <c r="I744" s="6" t="s">
        <v>22</v>
      </c>
      <c r="J744" s="6" t="s">
        <v>18</v>
      </c>
      <c r="K744" s="6" t="s">
        <v>53</v>
      </c>
      <c r="L744" t="str">
        <f>VLOOKUP(E744,Lookup_Data!$C$7:$E$25,2,FALSE)</f>
        <v>England</v>
      </c>
      <c r="M744" t="str">
        <f>VLOOKUP(E744,Lookup_Data!$C$7:$E$25,3,FALSE)</f>
        <v>BUTTS</v>
      </c>
    </row>
    <row r="745" spans="2:13" x14ac:dyDescent="0.2">
      <c r="B745" s="12" t="s">
        <v>309</v>
      </c>
      <c r="C745" s="10">
        <v>37577</v>
      </c>
      <c r="D745" s="11" t="s">
        <v>306</v>
      </c>
      <c r="E745" s="11" t="s">
        <v>63</v>
      </c>
      <c r="F745" s="12">
        <v>263</v>
      </c>
      <c r="G745" s="12">
        <v>54</v>
      </c>
      <c r="H745" s="12">
        <v>4</v>
      </c>
      <c r="I745" s="6" t="s">
        <v>22</v>
      </c>
      <c r="J745" s="6" t="s">
        <v>18</v>
      </c>
      <c r="K745" s="6" t="s">
        <v>53</v>
      </c>
      <c r="L745" t="str">
        <f>VLOOKUP(E745,Lookup_Data!$C$7:$E$25,2,FALSE)</f>
        <v>England</v>
      </c>
      <c r="M745" t="str">
        <f>VLOOKUP(E745,Lookup_Data!$C$7:$E$25,3,FALSE)</f>
        <v>BUTTS</v>
      </c>
    </row>
    <row r="746" spans="2:13" x14ac:dyDescent="0.2">
      <c r="B746" s="12" t="s">
        <v>309</v>
      </c>
      <c r="C746" s="10">
        <v>37561</v>
      </c>
      <c r="D746" s="11" t="s">
        <v>385</v>
      </c>
      <c r="E746" s="11" t="s">
        <v>46</v>
      </c>
      <c r="F746" s="12">
        <v>263</v>
      </c>
      <c r="G746" s="12">
        <v>48</v>
      </c>
      <c r="H746" s="12">
        <v>1</v>
      </c>
      <c r="I746" s="6" t="s">
        <v>15</v>
      </c>
      <c r="J746" s="6" t="s">
        <v>18</v>
      </c>
      <c r="K746" s="6" t="s">
        <v>53</v>
      </c>
      <c r="L746" t="str">
        <f>VLOOKUP(E746,Lookup_Data!$C$7:$E$25,2,FALSE)</f>
        <v>England</v>
      </c>
      <c r="M746" t="str">
        <f>VLOOKUP(E746,Lookup_Data!$C$7:$E$25,3,FALSE)</f>
        <v>NEUAL</v>
      </c>
    </row>
    <row r="747" spans="2:13" x14ac:dyDescent="0.2">
      <c r="B747" s="12" t="s">
        <v>309</v>
      </c>
      <c r="C747" s="10">
        <v>37585</v>
      </c>
      <c r="D747" s="11" t="s">
        <v>386</v>
      </c>
      <c r="E747" s="11" t="s">
        <v>21</v>
      </c>
      <c r="F747" s="12">
        <v>263</v>
      </c>
      <c r="G747" s="12">
        <v>47</v>
      </c>
      <c r="H747" s="12">
        <v>2</v>
      </c>
      <c r="I747" s="6" t="s">
        <v>15</v>
      </c>
      <c r="J747" s="6" t="s">
        <v>18</v>
      </c>
      <c r="K747" s="6" t="s">
        <v>53</v>
      </c>
      <c r="L747" t="str">
        <f>VLOOKUP(E747,Lookup_Data!$C$7:$E$25,2,FALSE)</f>
        <v>England</v>
      </c>
      <c r="M747" t="str">
        <f>VLOOKUP(E747,Lookup_Data!$C$7:$E$25,3,FALSE)</f>
        <v>BUTTS</v>
      </c>
    </row>
    <row r="748" spans="2:13" x14ac:dyDescent="0.2">
      <c r="B748" s="12" t="s">
        <v>187</v>
      </c>
      <c r="D748" s="11" t="s">
        <v>303</v>
      </c>
      <c r="E748" s="8" t="s">
        <v>63</v>
      </c>
      <c r="F748" s="12">
        <v>260</v>
      </c>
      <c r="G748" s="12">
        <v>49</v>
      </c>
      <c r="H748" s="12">
        <v>1</v>
      </c>
      <c r="I748" s="6" t="s">
        <v>15</v>
      </c>
      <c r="J748" s="6" t="s">
        <v>18</v>
      </c>
      <c r="K748" s="6" t="s">
        <v>53</v>
      </c>
      <c r="L748" t="str">
        <f>VLOOKUP(E748,Lookup_Data!$C$7:$E$25,2,FALSE)</f>
        <v>England</v>
      </c>
      <c r="M748" t="str">
        <f>VLOOKUP(E748,Lookup_Data!$C$7:$E$25,3,FALSE)</f>
        <v>BUTTS</v>
      </c>
    </row>
    <row r="749" spans="2:13" x14ac:dyDescent="0.2">
      <c r="B749" s="12" t="s">
        <v>309</v>
      </c>
      <c r="C749" s="10">
        <v>37584</v>
      </c>
      <c r="D749" s="11" t="s">
        <v>308</v>
      </c>
      <c r="E749" s="11" t="s">
        <v>211</v>
      </c>
      <c r="F749" s="12">
        <v>257</v>
      </c>
      <c r="G749" s="12">
        <v>52</v>
      </c>
      <c r="H749" s="12">
        <v>2</v>
      </c>
      <c r="I749" s="6" t="s">
        <v>22</v>
      </c>
      <c r="J749" s="6" t="s">
        <v>18</v>
      </c>
      <c r="K749" s="6" t="s">
        <v>53</v>
      </c>
      <c r="L749" t="str">
        <f>VLOOKUP(E749,Lookup_Data!$C$7:$E$25,2,FALSE)</f>
        <v>England</v>
      </c>
      <c r="M749" t="str">
        <f>VLOOKUP(E749,Lookup_Data!$C$7:$E$25,3,FALSE)</f>
        <v>BUTTS</v>
      </c>
    </row>
    <row r="750" spans="2:13" x14ac:dyDescent="0.2">
      <c r="B750" s="12" t="s">
        <v>309</v>
      </c>
      <c r="D750" s="11" t="s">
        <v>387</v>
      </c>
      <c r="E750" s="11" t="s">
        <v>26</v>
      </c>
      <c r="F750" s="12">
        <v>256</v>
      </c>
      <c r="G750" s="12">
        <v>56</v>
      </c>
      <c r="H750" s="12">
        <v>0</v>
      </c>
      <c r="I750" s="6" t="s">
        <v>15</v>
      </c>
      <c r="J750" s="6" t="s">
        <v>18</v>
      </c>
      <c r="K750" s="6" t="s">
        <v>53</v>
      </c>
      <c r="L750" t="str">
        <f>VLOOKUP(E750,Lookup_Data!$C$7:$E$25,2,FALSE)</f>
        <v>England</v>
      </c>
      <c r="M750" t="str">
        <f>VLOOKUP(E750,Lookup_Data!$C$7:$E$25,3,FALSE)</f>
        <v>BUTTS</v>
      </c>
    </row>
    <row r="751" spans="2:13" x14ac:dyDescent="0.2">
      <c r="B751" s="6" t="s">
        <v>398</v>
      </c>
      <c r="C751" s="7">
        <v>37563</v>
      </c>
      <c r="D751" s="8" t="s">
        <v>226</v>
      </c>
      <c r="E751" s="8" t="s">
        <v>211</v>
      </c>
      <c r="F751" s="6">
        <v>254</v>
      </c>
      <c r="G751" s="6">
        <v>48</v>
      </c>
      <c r="H751" s="6">
        <v>0</v>
      </c>
      <c r="I751" s="6" t="s">
        <v>15</v>
      </c>
      <c r="J751" s="6" t="s">
        <v>18</v>
      </c>
      <c r="K751" s="6" t="s">
        <v>53</v>
      </c>
      <c r="L751" t="str">
        <f>VLOOKUP(E751,Lookup_Data!$C$7:$E$25,2,FALSE)</f>
        <v>England</v>
      </c>
      <c r="M751" t="str">
        <f>VLOOKUP(E751,Lookup_Data!$C$7:$E$25,3,FALSE)</f>
        <v>BUTTS</v>
      </c>
    </row>
    <row r="752" spans="2:13" x14ac:dyDescent="0.2">
      <c r="B752" s="6" t="s">
        <v>398</v>
      </c>
      <c r="C752" s="7">
        <v>37563</v>
      </c>
      <c r="D752" s="8" t="s">
        <v>269</v>
      </c>
      <c r="E752" s="8" t="s">
        <v>21</v>
      </c>
      <c r="F752" s="6">
        <v>253</v>
      </c>
      <c r="G752" s="6">
        <v>52</v>
      </c>
      <c r="H752" s="6">
        <v>3</v>
      </c>
      <c r="I752" s="6" t="s">
        <v>22</v>
      </c>
      <c r="J752" s="6" t="s">
        <v>18</v>
      </c>
      <c r="K752" s="6" t="s">
        <v>53</v>
      </c>
      <c r="L752" t="str">
        <f>VLOOKUP(E752,Lookup_Data!$C$7:$E$25,2,FALSE)</f>
        <v>England</v>
      </c>
      <c r="M752" t="str">
        <f>VLOOKUP(E752,Lookup_Data!$C$7:$E$25,3,FALSE)</f>
        <v>BUTTS</v>
      </c>
    </row>
    <row r="753" spans="2:13" x14ac:dyDescent="0.2">
      <c r="B753" s="12" t="s">
        <v>309</v>
      </c>
      <c r="C753" s="10">
        <v>37583</v>
      </c>
      <c r="D753" s="11" t="s">
        <v>127</v>
      </c>
      <c r="E753" s="11" t="s">
        <v>36</v>
      </c>
      <c r="F753" s="12">
        <v>253</v>
      </c>
      <c r="G753" s="12">
        <v>45</v>
      </c>
      <c r="H753" s="12">
        <v>4</v>
      </c>
      <c r="I753" s="6" t="s">
        <v>15</v>
      </c>
      <c r="J753" s="6" t="s">
        <v>18</v>
      </c>
      <c r="K753" s="6" t="s">
        <v>53</v>
      </c>
      <c r="L753" t="str">
        <f>VLOOKUP(E753,Lookup_Data!$C$7:$E$25,2,FALSE)</f>
        <v>England</v>
      </c>
      <c r="M753" t="str">
        <f>VLOOKUP(E753,Lookup_Data!$C$7:$E$25,3,FALSE)</f>
        <v>SWWU</v>
      </c>
    </row>
    <row r="754" spans="2:13" x14ac:dyDescent="0.2">
      <c r="B754" s="6" t="s">
        <v>12</v>
      </c>
      <c r="C754" s="7"/>
      <c r="D754" s="11" t="s">
        <v>178</v>
      </c>
      <c r="E754" s="11" t="s">
        <v>83</v>
      </c>
      <c r="F754" s="12">
        <v>252</v>
      </c>
      <c r="G754" s="12">
        <v>52</v>
      </c>
      <c r="H754" s="12">
        <v>0</v>
      </c>
      <c r="I754" s="12" t="s">
        <v>22</v>
      </c>
      <c r="J754" s="6" t="s">
        <v>18</v>
      </c>
      <c r="K754" s="12" t="s">
        <v>17</v>
      </c>
      <c r="L754" t="str">
        <f>VLOOKUP(E754,Lookup_Data!$C$7:$E$25,2,FALSE)</f>
        <v>England</v>
      </c>
      <c r="M754" t="str">
        <f>VLOOKUP(E754,Lookup_Data!$C$7:$E$25,3,FALSE)</f>
        <v>NEUAL</v>
      </c>
    </row>
    <row r="755" spans="2:13" x14ac:dyDescent="0.2">
      <c r="B755" s="12" t="s">
        <v>309</v>
      </c>
      <c r="C755" s="10">
        <v>37589</v>
      </c>
      <c r="D755" s="11" t="s">
        <v>178</v>
      </c>
      <c r="E755" s="11" t="s">
        <v>83</v>
      </c>
      <c r="F755" s="12">
        <v>251</v>
      </c>
      <c r="G755" s="12">
        <v>51</v>
      </c>
      <c r="H755" s="12">
        <v>0</v>
      </c>
      <c r="I755" s="6" t="s">
        <v>22</v>
      </c>
      <c r="J755" s="6" t="s">
        <v>18</v>
      </c>
      <c r="K755" s="6" t="s">
        <v>17</v>
      </c>
      <c r="L755" t="str">
        <f>VLOOKUP(E755,Lookup_Data!$C$7:$E$25,2,FALSE)</f>
        <v>England</v>
      </c>
      <c r="M755" t="str">
        <f>VLOOKUP(E755,Lookup_Data!$C$7:$E$25,3,FALSE)</f>
        <v>NEUAL</v>
      </c>
    </row>
    <row r="756" spans="2:13" x14ac:dyDescent="0.2">
      <c r="B756" s="12" t="s">
        <v>187</v>
      </c>
      <c r="C756" s="7">
        <v>37674</v>
      </c>
      <c r="D756" s="8" t="s">
        <v>304</v>
      </c>
      <c r="E756" s="8" t="s">
        <v>36</v>
      </c>
      <c r="F756" s="6">
        <v>251</v>
      </c>
      <c r="G756" s="6">
        <v>47</v>
      </c>
      <c r="H756" s="6">
        <v>3</v>
      </c>
      <c r="I756" s="6" t="s">
        <v>15</v>
      </c>
      <c r="J756" s="6" t="s">
        <v>18</v>
      </c>
      <c r="K756" s="6" t="s">
        <v>53</v>
      </c>
      <c r="L756" t="str">
        <f>VLOOKUP(E756,Lookup_Data!$C$7:$E$25,2,FALSE)</f>
        <v>England</v>
      </c>
      <c r="M756" t="str">
        <f>VLOOKUP(E756,Lookup_Data!$C$7:$E$25,3,FALSE)</f>
        <v>SWWU</v>
      </c>
    </row>
    <row r="757" spans="2:13" x14ac:dyDescent="0.2">
      <c r="B757" s="6" t="s">
        <v>12</v>
      </c>
      <c r="C757" s="7"/>
      <c r="D757" s="11" t="s">
        <v>179</v>
      </c>
      <c r="E757" s="11" t="s">
        <v>83</v>
      </c>
      <c r="F757" s="12">
        <v>249</v>
      </c>
      <c r="G757" s="12">
        <v>49</v>
      </c>
      <c r="H757" s="12">
        <v>1</v>
      </c>
      <c r="I757" s="12" t="s">
        <v>15</v>
      </c>
      <c r="J757" s="6" t="s">
        <v>18</v>
      </c>
      <c r="K757" s="6" t="s">
        <v>53</v>
      </c>
      <c r="L757" t="str">
        <f>VLOOKUP(E757,Lookup_Data!$C$7:$E$25,2,FALSE)</f>
        <v>England</v>
      </c>
      <c r="M757" t="str">
        <f>VLOOKUP(E757,Lookup_Data!$C$7:$E$25,3,FALSE)</f>
        <v>NEUAL</v>
      </c>
    </row>
    <row r="758" spans="2:13" x14ac:dyDescent="0.2">
      <c r="B758" s="6" t="s">
        <v>398</v>
      </c>
      <c r="C758" s="7">
        <v>37547</v>
      </c>
      <c r="D758" s="8" t="s">
        <v>369</v>
      </c>
      <c r="E758" s="8" t="s">
        <v>79</v>
      </c>
      <c r="F758" s="6">
        <v>249</v>
      </c>
      <c r="G758" s="6">
        <v>48</v>
      </c>
      <c r="H758" s="6">
        <v>1</v>
      </c>
      <c r="I758" s="6" t="s">
        <v>15</v>
      </c>
      <c r="J758" s="6" t="s">
        <v>80</v>
      </c>
      <c r="K758" s="6" t="s">
        <v>53</v>
      </c>
      <c r="L758" t="str">
        <f>VLOOKUP(E758,Lookup_Data!$C$7:$E$25,2,FALSE)</f>
        <v>Wales</v>
      </c>
      <c r="M758" t="str">
        <f>VLOOKUP(E758,Lookup_Data!$C$7:$E$25,3,FALSE)</f>
        <v>None</v>
      </c>
    </row>
    <row r="759" spans="2:13" x14ac:dyDescent="0.2">
      <c r="B759" s="12" t="s">
        <v>309</v>
      </c>
      <c r="C759" s="10">
        <v>37583</v>
      </c>
      <c r="D759" s="11" t="s">
        <v>388</v>
      </c>
      <c r="E759" s="11" t="s">
        <v>36</v>
      </c>
      <c r="F759" s="12">
        <v>245</v>
      </c>
      <c r="I759" s="6" t="s">
        <v>15</v>
      </c>
      <c r="J759" s="6" t="s">
        <v>18</v>
      </c>
      <c r="K759" s="6" t="s">
        <v>53</v>
      </c>
      <c r="L759" t="str">
        <f>VLOOKUP(E759,Lookup_Data!$C$7:$E$25,2,FALSE)</f>
        <v>England</v>
      </c>
      <c r="M759" t="str">
        <f>VLOOKUP(E759,Lookup_Data!$C$7:$E$25,3,FALSE)</f>
        <v>SWWU</v>
      </c>
    </row>
    <row r="760" spans="2:13" x14ac:dyDescent="0.2">
      <c r="B760" s="6" t="s">
        <v>398</v>
      </c>
      <c r="C760" s="7">
        <v>37563</v>
      </c>
      <c r="D760" s="8" t="s">
        <v>261</v>
      </c>
      <c r="E760" s="8" t="s">
        <v>211</v>
      </c>
      <c r="F760" s="6">
        <v>242</v>
      </c>
      <c r="G760" s="6">
        <v>48</v>
      </c>
      <c r="H760" s="6">
        <v>1</v>
      </c>
      <c r="I760" s="6" t="s">
        <v>22</v>
      </c>
      <c r="J760" s="6" t="s">
        <v>18</v>
      </c>
      <c r="K760" s="6" t="s">
        <v>53</v>
      </c>
      <c r="L760" t="str">
        <f>VLOOKUP(E760,Lookup_Data!$C$7:$E$25,2,FALSE)</f>
        <v>England</v>
      </c>
      <c r="M760" t="str">
        <f>VLOOKUP(E760,Lookup_Data!$C$7:$E$25,3,FALSE)</f>
        <v>BUTTS</v>
      </c>
    </row>
    <row r="761" spans="2:13" x14ac:dyDescent="0.2">
      <c r="B761" s="12" t="s">
        <v>309</v>
      </c>
      <c r="C761" s="10">
        <v>37584</v>
      </c>
      <c r="D761" s="11" t="s">
        <v>283</v>
      </c>
      <c r="E761" s="11" t="s">
        <v>211</v>
      </c>
      <c r="F761" s="12">
        <v>241</v>
      </c>
      <c r="G761" s="12">
        <v>48</v>
      </c>
      <c r="H761" s="12">
        <v>0</v>
      </c>
      <c r="I761" s="6" t="s">
        <v>22</v>
      </c>
      <c r="J761" s="6" t="s">
        <v>18</v>
      </c>
      <c r="K761" s="6" t="s">
        <v>53</v>
      </c>
      <c r="L761" t="str">
        <f>VLOOKUP(E761,Lookup_Data!$C$7:$E$25,2,FALSE)</f>
        <v>England</v>
      </c>
      <c r="M761" t="str">
        <f>VLOOKUP(E761,Lookup_Data!$C$7:$E$25,3,FALSE)</f>
        <v>BUTTS</v>
      </c>
    </row>
    <row r="762" spans="2:13" x14ac:dyDescent="0.2">
      <c r="B762" s="12" t="s">
        <v>309</v>
      </c>
      <c r="C762" s="10">
        <v>37589</v>
      </c>
      <c r="D762" s="11" t="s">
        <v>389</v>
      </c>
      <c r="E762" s="11" t="s">
        <v>79</v>
      </c>
      <c r="F762" s="12">
        <v>240</v>
      </c>
      <c r="G762" s="12">
        <v>48</v>
      </c>
      <c r="H762" s="12">
        <v>0</v>
      </c>
      <c r="I762" s="6" t="s">
        <v>15</v>
      </c>
      <c r="J762" s="6" t="s">
        <v>80</v>
      </c>
      <c r="K762" s="6" t="s">
        <v>53</v>
      </c>
      <c r="L762" t="str">
        <f>VLOOKUP(E762,Lookup_Data!$C$7:$E$25,2,FALSE)</f>
        <v>Wales</v>
      </c>
      <c r="M762" t="str">
        <f>VLOOKUP(E762,Lookup_Data!$C$7:$E$25,3,FALSE)</f>
        <v>None</v>
      </c>
    </row>
    <row r="763" spans="2:13" x14ac:dyDescent="0.2">
      <c r="B763" s="6" t="s">
        <v>398</v>
      </c>
      <c r="C763" s="7">
        <v>37547</v>
      </c>
      <c r="D763" s="8" t="s">
        <v>183</v>
      </c>
      <c r="E763" s="8" t="s">
        <v>79</v>
      </c>
      <c r="F763" s="6">
        <v>237</v>
      </c>
      <c r="G763" s="6">
        <v>48</v>
      </c>
      <c r="H763" s="6">
        <v>3</v>
      </c>
      <c r="I763" s="6" t="s">
        <v>15</v>
      </c>
      <c r="J763" s="6" t="s">
        <v>80</v>
      </c>
      <c r="K763" s="6" t="s">
        <v>17</v>
      </c>
      <c r="L763" t="str">
        <f>VLOOKUP(E763,Lookup_Data!$C$7:$E$25,2,FALSE)</f>
        <v>Wales</v>
      </c>
      <c r="M763" t="str">
        <f>VLOOKUP(E763,Lookup_Data!$C$7:$E$25,3,FALSE)</f>
        <v>None</v>
      </c>
    </row>
    <row r="764" spans="2:13" x14ac:dyDescent="0.2">
      <c r="B764" s="6" t="s">
        <v>398</v>
      </c>
      <c r="C764" s="7">
        <v>37563</v>
      </c>
      <c r="D764" s="8" t="s">
        <v>249</v>
      </c>
      <c r="E764" s="8" t="s">
        <v>211</v>
      </c>
      <c r="F764" s="6">
        <v>237</v>
      </c>
      <c r="G764" s="6">
        <v>46</v>
      </c>
      <c r="H764" s="6">
        <v>0</v>
      </c>
      <c r="I764" s="6" t="s">
        <v>15</v>
      </c>
      <c r="J764" s="6" t="s">
        <v>18</v>
      </c>
      <c r="K764" s="6" t="s">
        <v>53</v>
      </c>
      <c r="L764" t="str">
        <f>VLOOKUP(E764,Lookup_Data!$C$7:$E$25,2,FALSE)</f>
        <v>England</v>
      </c>
      <c r="M764" t="str">
        <f>VLOOKUP(E764,Lookup_Data!$C$7:$E$25,3,FALSE)</f>
        <v>BUTTS</v>
      </c>
    </row>
    <row r="765" spans="2:13" x14ac:dyDescent="0.2">
      <c r="B765" s="12" t="s">
        <v>309</v>
      </c>
      <c r="C765" s="10">
        <v>37569</v>
      </c>
      <c r="D765" s="11" t="s">
        <v>279</v>
      </c>
      <c r="E765" s="11" t="s">
        <v>211</v>
      </c>
      <c r="F765" s="12">
        <v>235</v>
      </c>
      <c r="G765" s="12">
        <v>47</v>
      </c>
      <c r="H765" s="12">
        <v>1</v>
      </c>
      <c r="I765" s="6" t="s">
        <v>22</v>
      </c>
      <c r="J765" s="6" t="s">
        <v>18</v>
      </c>
      <c r="K765" s="6" t="s">
        <v>53</v>
      </c>
      <c r="L765" t="str">
        <f>VLOOKUP(E765,Lookup_Data!$C$7:$E$25,2,FALSE)</f>
        <v>England</v>
      </c>
      <c r="M765" t="str">
        <f>VLOOKUP(E765,Lookup_Data!$C$7:$E$25,3,FALSE)</f>
        <v>BUTTS</v>
      </c>
    </row>
    <row r="766" spans="2:13" x14ac:dyDescent="0.2">
      <c r="B766" s="6" t="s">
        <v>398</v>
      </c>
      <c r="C766" s="7">
        <v>37563</v>
      </c>
      <c r="D766" s="8" t="s">
        <v>423</v>
      </c>
      <c r="E766" s="8" t="s">
        <v>21</v>
      </c>
      <c r="F766" s="6">
        <v>232</v>
      </c>
      <c r="G766" s="6">
        <v>50</v>
      </c>
      <c r="H766" s="6">
        <v>1</v>
      </c>
      <c r="I766" s="6" t="s">
        <v>15</v>
      </c>
      <c r="J766" s="6" t="s">
        <v>18</v>
      </c>
      <c r="K766" s="6" t="s">
        <v>17</v>
      </c>
      <c r="L766" t="str">
        <f>VLOOKUP(E766,Lookup_Data!$C$7:$E$25,2,FALSE)</f>
        <v>England</v>
      </c>
      <c r="M766" t="str">
        <f>VLOOKUP(E766,Lookup_Data!$C$7:$E$25,3,FALSE)</f>
        <v>BUTTS</v>
      </c>
    </row>
    <row r="767" spans="2:13" x14ac:dyDescent="0.2">
      <c r="B767" s="6" t="s">
        <v>398</v>
      </c>
      <c r="C767" s="7">
        <v>37563</v>
      </c>
      <c r="D767" s="8" t="s">
        <v>424</v>
      </c>
      <c r="E767" s="8" t="s">
        <v>211</v>
      </c>
      <c r="F767" s="6">
        <v>232</v>
      </c>
      <c r="G767" s="6">
        <v>48</v>
      </c>
      <c r="H767" s="6">
        <v>1</v>
      </c>
      <c r="I767" s="6" t="s">
        <v>15</v>
      </c>
      <c r="J767" s="6" t="s">
        <v>18</v>
      </c>
      <c r="K767" s="6" t="s">
        <v>17</v>
      </c>
      <c r="L767" t="str">
        <f>VLOOKUP(E767,Lookup_Data!$C$7:$E$25,2,FALSE)</f>
        <v>England</v>
      </c>
      <c r="M767" t="str">
        <f>VLOOKUP(E767,Lookup_Data!$C$7:$E$25,3,FALSE)</f>
        <v>BUTTS</v>
      </c>
    </row>
    <row r="768" spans="2:13" x14ac:dyDescent="0.2">
      <c r="B768" s="6" t="s">
        <v>12</v>
      </c>
      <c r="C768" s="7">
        <v>37646</v>
      </c>
      <c r="D768" s="11" t="s">
        <v>180</v>
      </c>
      <c r="E768" s="11" t="s">
        <v>34</v>
      </c>
      <c r="F768" s="12">
        <v>232</v>
      </c>
      <c r="G768" s="12">
        <v>47</v>
      </c>
      <c r="H768" s="12">
        <v>3</v>
      </c>
      <c r="I768" s="6" t="s">
        <v>22</v>
      </c>
      <c r="J768" s="6" t="s">
        <v>18</v>
      </c>
      <c r="K768" s="6" t="s">
        <v>53</v>
      </c>
      <c r="L768" t="str">
        <f>VLOOKUP(E768,Lookup_Data!$C$7:$E$25,2,FALSE)</f>
        <v>England</v>
      </c>
      <c r="M768" t="str">
        <f>VLOOKUP(E768,Lookup_Data!$C$7:$E$25,3,FALSE)</f>
        <v>SEAL</v>
      </c>
    </row>
    <row r="769" spans="2:13" x14ac:dyDescent="0.2">
      <c r="B769" s="12" t="s">
        <v>309</v>
      </c>
      <c r="C769" s="10">
        <v>37585</v>
      </c>
      <c r="D769" s="11" t="s">
        <v>390</v>
      </c>
      <c r="E769" s="11" t="s">
        <v>21</v>
      </c>
      <c r="F769" s="12">
        <v>232</v>
      </c>
      <c r="G769" s="12">
        <v>43</v>
      </c>
      <c r="H769" s="12">
        <v>2</v>
      </c>
      <c r="I769" s="6" t="s">
        <v>15</v>
      </c>
      <c r="J769" s="6" t="s">
        <v>18</v>
      </c>
      <c r="K769" s="6" t="s">
        <v>53</v>
      </c>
      <c r="L769" t="str">
        <f>VLOOKUP(E769,Lookup_Data!$C$7:$E$25,2,FALSE)</f>
        <v>England</v>
      </c>
      <c r="M769" t="str">
        <f>VLOOKUP(E769,Lookup_Data!$C$7:$E$25,3,FALSE)</f>
        <v>BUTTS</v>
      </c>
    </row>
    <row r="770" spans="2:13" x14ac:dyDescent="0.2">
      <c r="B770" s="12" t="s">
        <v>309</v>
      </c>
      <c r="C770" s="10">
        <v>37584</v>
      </c>
      <c r="D770" s="11" t="s">
        <v>302</v>
      </c>
      <c r="E770" s="11" t="s">
        <v>63</v>
      </c>
      <c r="F770" s="12">
        <v>229</v>
      </c>
      <c r="G770" s="12">
        <v>49</v>
      </c>
      <c r="H770" s="12">
        <v>0</v>
      </c>
      <c r="I770" s="6" t="s">
        <v>15</v>
      </c>
      <c r="J770" s="6" t="s">
        <v>18</v>
      </c>
      <c r="K770" s="6" t="s">
        <v>53</v>
      </c>
      <c r="L770" t="str">
        <f>VLOOKUP(E770,Lookup_Data!$C$7:$E$25,2,FALSE)</f>
        <v>England</v>
      </c>
      <c r="M770" t="str">
        <f>VLOOKUP(E770,Lookup_Data!$C$7:$E$25,3,FALSE)</f>
        <v>BUTTS</v>
      </c>
    </row>
    <row r="771" spans="2:13" x14ac:dyDescent="0.2">
      <c r="B771" s="6" t="s">
        <v>398</v>
      </c>
      <c r="C771" s="7">
        <v>37563</v>
      </c>
      <c r="D771" s="8" t="s">
        <v>307</v>
      </c>
      <c r="E771" s="8" t="s">
        <v>21</v>
      </c>
      <c r="F771" s="6">
        <v>227</v>
      </c>
      <c r="G771" s="6">
        <v>45</v>
      </c>
      <c r="H771" s="6">
        <v>2</v>
      </c>
      <c r="I771" s="6" t="s">
        <v>22</v>
      </c>
      <c r="J771" s="6" t="s">
        <v>18</v>
      </c>
      <c r="K771" s="6" t="s">
        <v>53</v>
      </c>
      <c r="L771" t="str">
        <f>VLOOKUP(E771,Lookup_Data!$C$7:$E$25,2,FALSE)</f>
        <v>England</v>
      </c>
      <c r="M771" t="str">
        <f>VLOOKUP(E771,Lookup_Data!$C$7:$E$25,3,FALSE)</f>
        <v>BUTTS</v>
      </c>
    </row>
    <row r="772" spans="2:13" x14ac:dyDescent="0.2">
      <c r="B772" s="6" t="s">
        <v>12</v>
      </c>
      <c r="C772" s="7">
        <v>37603</v>
      </c>
      <c r="D772" s="8" t="s">
        <v>181</v>
      </c>
      <c r="E772" s="8" t="s">
        <v>79</v>
      </c>
      <c r="F772" s="6">
        <v>226</v>
      </c>
      <c r="G772" s="6">
        <v>46</v>
      </c>
      <c r="H772" s="6">
        <v>0</v>
      </c>
      <c r="I772" s="6" t="s">
        <v>22</v>
      </c>
      <c r="J772" s="6" t="s">
        <v>80</v>
      </c>
      <c r="K772" s="6" t="s">
        <v>17</v>
      </c>
      <c r="L772" t="str">
        <f>VLOOKUP(E772,Lookup_Data!$C$7:$E$25,2,FALSE)</f>
        <v>Wales</v>
      </c>
      <c r="M772" t="str">
        <f>VLOOKUP(E772,Lookup_Data!$C$7:$E$25,3,FALSE)</f>
        <v>None</v>
      </c>
    </row>
    <row r="773" spans="2:13" x14ac:dyDescent="0.2">
      <c r="B773" s="6" t="s">
        <v>398</v>
      </c>
      <c r="C773" s="7">
        <v>37563</v>
      </c>
      <c r="D773" s="8" t="s">
        <v>425</v>
      </c>
      <c r="E773" s="8" t="s">
        <v>211</v>
      </c>
      <c r="F773" s="6">
        <v>215</v>
      </c>
      <c r="G773" s="6">
        <v>40</v>
      </c>
      <c r="H773" s="6">
        <v>2</v>
      </c>
      <c r="I773" s="6" t="s">
        <v>22</v>
      </c>
      <c r="J773" s="6" t="s">
        <v>18</v>
      </c>
      <c r="K773" s="6" t="s">
        <v>53</v>
      </c>
      <c r="L773" t="str">
        <f>VLOOKUP(E773,Lookup_Data!$C$7:$E$25,2,FALSE)</f>
        <v>England</v>
      </c>
      <c r="M773" t="str">
        <f>VLOOKUP(E773,Lookup_Data!$C$7:$E$25,3,FALSE)</f>
        <v>BUTTS</v>
      </c>
    </row>
    <row r="774" spans="2:13" x14ac:dyDescent="0.2">
      <c r="B774" s="6" t="s">
        <v>398</v>
      </c>
      <c r="C774" s="7">
        <v>37556</v>
      </c>
      <c r="D774" s="8" t="s">
        <v>426</v>
      </c>
      <c r="E774" s="8" t="s">
        <v>48</v>
      </c>
      <c r="F774" s="6">
        <v>213</v>
      </c>
      <c r="G774" s="6">
        <v>45</v>
      </c>
      <c r="H774" s="6">
        <v>0</v>
      </c>
      <c r="I774" s="6" t="s">
        <v>15</v>
      </c>
      <c r="J774" s="6" t="s">
        <v>18</v>
      </c>
      <c r="K774" s="6" t="s">
        <v>53</v>
      </c>
      <c r="L774" t="str">
        <f>VLOOKUP(E774,Lookup_Data!$C$7:$E$25,2,FALSE)</f>
        <v>Scotland</v>
      </c>
      <c r="M774" t="str">
        <f>VLOOKUP(E774,Lookup_Data!$C$7:$E$25,3,FALSE)</f>
        <v>SUSF</v>
      </c>
    </row>
    <row r="775" spans="2:13" x14ac:dyDescent="0.2">
      <c r="B775" s="6" t="s">
        <v>12</v>
      </c>
      <c r="C775" s="7">
        <v>37650</v>
      </c>
      <c r="D775" s="8" t="s">
        <v>182</v>
      </c>
      <c r="E775" s="8" t="s">
        <v>79</v>
      </c>
      <c r="F775" s="6">
        <v>213</v>
      </c>
      <c r="G775" s="6">
        <v>43</v>
      </c>
      <c r="H775" s="6">
        <v>1</v>
      </c>
      <c r="I775" s="6" t="s">
        <v>22</v>
      </c>
      <c r="J775" s="6" t="s">
        <v>80</v>
      </c>
      <c r="K775" s="6" t="s">
        <v>53</v>
      </c>
      <c r="L775" t="str">
        <f>VLOOKUP(E775,Lookup_Data!$C$7:$E$25,2,FALSE)</f>
        <v>Wales</v>
      </c>
      <c r="M775" t="str">
        <f>VLOOKUP(E775,Lookup_Data!$C$7:$E$25,3,FALSE)</f>
        <v>None</v>
      </c>
    </row>
    <row r="776" spans="2:13" x14ac:dyDescent="0.2">
      <c r="B776" s="6" t="s">
        <v>12</v>
      </c>
      <c r="C776" s="7">
        <v>37650</v>
      </c>
      <c r="D776" s="8" t="s">
        <v>183</v>
      </c>
      <c r="E776" s="8" t="s">
        <v>79</v>
      </c>
      <c r="F776" s="6">
        <v>212</v>
      </c>
      <c r="G776" s="6">
        <v>46</v>
      </c>
      <c r="H776" s="6">
        <v>0</v>
      </c>
      <c r="I776" s="6" t="s">
        <v>15</v>
      </c>
      <c r="J776" s="6" t="s">
        <v>80</v>
      </c>
      <c r="K776" s="6" t="s">
        <v>17</v>
      </c>
      <c r="L776" t="str">
        <f>VLOOKUP(E776,Lookup_Data!$C$7:$E$25,2,FALSE)</f>
        <v>Wales</v>
      </c>
      <c r="M776" t="str">
        <f>VLOOKUP(E776,Lookup_Data!$C$7:$E$25,3,FALSE)</f>
        <v>None</v>
      </c>
    </row>
    <row r="777" spans="2:13" x14ac:dyDescent="0.2">
      <c r="B777" s="6" t="s">
        <v>398</v>
      </c>
      <c r="C777" s="7">
        <v>37499</v>
      </c>
      <c r="D777" s="8" t="s">
        <v>178</v>
      </c>
      <c r="E777" s="8" t="s">
        <v>83</v>
      </c>
      <c r="F777" s="6">
        <v>208</v>
      </c>
      <c r="G777" s="6">
        <v>48</v>
      </c>
      <c r="H777" s="6">
        <v>0</v>
      </c>
      <c r="I777" s="6" t="s">
        <v>22</v>
      </c>
      <c r="J777" s="6" t="s">
        <v>18</v>
      </c>
      <c r="K777" s="6" t="s">
        <v>17</v>
      </c>
      <c r="L777" t="str">
        <f>VLOOKUP(E777,Lookup_Data!$C$7:$E$25,2,FALSE)</f>
        <v>England</v>
      </c>
      <c r="M777" t="str">
        <f>VLOOKUP(E777,Lookup_Data!$C$7:$E$25,3,FALSE)</f>
        <v>NEUAL</v>
      </c>
    </row>
    <row r="778" spans="2:13" x14ac:dyDescent="0.2">
      <c r="B778" s="12" t="s">
        <v>309</v>
      </c>
      <c r="C778" s="10">
        <v>37577</v>
      </c>
      <c r="D778" s="11" t="s">
        <v>282</v>
      </c>
      <c r="E778" s="11" t="s">
        <v>34</v>
      </c>
      <c r="F778" s="12">
        <v>206</v>
      </c>
      <c r="I778" s="6" t="s">
        <v>15</v>
      </c>
      <c r="J778" s="6" t="s">
        <v>18</v>
      </c>
      <c r="K778" s="6" t="s">
        <v>53</v>
      </c>
      <c r="L778" t="str">
        <f>VLOOKUP(E778,Lookup_Data!$C$7:$E$25,2,FALSE)</f>
        <v>England</v>
      </c>
      <c r="M778" t="str">
        <f>VLOOKUP(E778,Lookup_Data!$C$7:$E$25,3,FALSE)</f>
        <v>SEAL</v>
      </c>
    </row>
    <row r="779" spans="2:13" x14ac:dyDescent="0.2">
      <c r="B779" s="12" t="s">
        <v>187</v>
      </c>
      <c r="C779" s="7"/>
      <c r="D779" s="11" t="s">
        <v>305</v>
      </c>
      <c r="E779" s="8" t="s">
        <v>63</v>
      </c>
      <c r="F779" s="12">
        <v>202</v>
      </c>
      <c r="G779" s="12">
        <v>53</v>
      </c>
      <c r="H779" s="12">
        <v>1</v>
      </c>
      <c r="I779" s="6" t="s">
        <v>22</v>
      </c>
      <c r="J779" s="6" t="s">
        <v>18</v>
      </c>
      <c r="K779" s="6" t="s">
        <v>53</v>
      </c>
      <c r="L779" t="str">
        <f>VLOOKUP(E779,Lookup_Data!$C$7:$E$25,2,FALSE)</f>
        <v>England</v>
      </c>
      <c r="M779" t="str">
        <f>VLOOKUP(E779,Lookup_Data!$C$7:$E$25,3,FALSE)</f>
        <v>BUTTS</v>
      </c>
    </row>
    <row r="780" spans="2:13" x14ac:dyDescent="0.2">
      <c r="B780" s="6" t="s">
        <v>398</v>
      </c>
      <c r="C780" s="7">
        <v>37563</v>
      </c>
      <c r="D780" s="8" t="s">
        <v>427</v>
      </c>
      <c r="E780" s="8" t="s">
        <v>21</v>
      </c>
      <c r="F780" s="6">
        <v>200</v>
      </c>
      <c r="G780" s="6">
        <v>51</v>
      </c>
      <c r="H780" s="6">
        <v>1</v>
      </c>
      <c r="I780" s="6" t="s">
        <v>15</v>
      </c>
      <c r="J780" s="6" t="s">
        <v>18</v>
      </c>
      <c r="K780" s="6" t="s">
        <v>53</v>
      </c>
      <c r="L780" t="str">
        <f>VLOOKUP(E780,Lookup_Data!$C$7:$E$25,2,FALSE)</f>
        <v>England</v>
      </c>
      <c r="M780" t="str">
        <f>VLOOKUP(E780,Lookup_Data!$C$7:$E$25,3,FALSE)</f>
        <v>BUTTS</v>
      </c>
    </row>
    <row r="781" spans="2:13" x14ac:dyDescent="0.2">
      <c r="B781" s="6" t="s">
        <v>12</v>
      </c>
      <c r="C781" s="7">
        <v>37603</v>
      </c>
      <c r="D781" s="8" t="s">
        <v>184</v>
      </c>
      <c r="E781" s="8" t="s">
        <v>79</v>
      </c>
      <c r="F781" s="6">
        <v>200</v>
      </c>
      <c r="G781" s="6">
        <v>43</v>
      </c>
      <c r="H781" s="6">
        <v>0</v>
      </c>
      <c r="I781" s="6" t="s">
        <v>22</v>
      </c>
      <c r="J781" s="6" t="s">
        <v>80</v>
      </c>
      <c r="K781" s="6" t="s">
        <v>53</v>
      </c>
      <c r="L781" t="str">
        <f>VLOOKUP(E781,Lookup_Data!$C$7:$E$25,2,FALSE)</f>
        <v>Wales</v>
      </c>
      <c r="M781" t="str">
        <f>VLOOKUP(E781,Lookup_Data!$C$7:$E$25,3,FALSE)</f>
        <v>None</v>
      </c>
    </row>
    <row r="782" spans="2:13" x14ac:dyDescent="0.2">
      <c r="B782" s="6" t="s">
        <v>12</v>
      </c>
      <c r="C782" s="7">
        <v>37646</v>
      </c>
      <c r="D782" s="8" t="s">
        <v>185</v>
      </c>
      <c r="E782" s="8" t="s">
        <v>34</v>
      </c>
      <c r="F782" s="6">
        <v>199</v>
      </c>
      <c r="G782" s="6">
        <v>40</v>
      </c>
      <c r="H782" s="6">
        <v>1</v>
      </c>
      <c r="I782" s="6" t="s">
        <v>22</v>
      </c>
      <c r="J782" s="6" t="s">
        <v>18</v>
      </c>
      <c r="K782" s="6" t="s">
        <v>53</v>
      </c>
      <c r="L782" t="str">
        <f>VLOOKUP(E782,Lookup_Data!$C$7:$E$25,2,FALSE)</f>
        <v>England</v>
      </c>
      <c r="M782" t="str">
        <f>VLOOKUP(E782,Lookup_Data!$C$7:$E$25,3,FALSE)</f>
        <v>SEAL</v>
      </c>
    </row>
    <row r="783" spans="2:13" x14ac:dyDescent="0.2">
      <c r="B783" s="6" t="s">
        <v>398</v>
      </c>
      <c r="C783" s="7">
        <v>37563</v>
      </c>
      <c r="D783" s="8" t="s">
        <v>186</v>
      </c>
      <c r="E783" s="8" t="s">
        <v>21</v>
      </c>
      <c r="F783" s="6">
        <v>198</v>
      </c>
      <c r="G783" s="6">
        <v>57</v>
      </c>
      <c r="H783" s="6">
        <v>2</v>
      </c>
      <c r="I783" s="6" t="s">
        <v>15</v>
      </c>
      <c r="J783" s="6" t="s">
        <v>18</v>
      </c>
      <c r="K783" s="6" t="s">
        <v>53</v>
      </c>
      <c r="L783" t="str">
        <f>VLOOKUP(E783,Lookup_Data!$C$7:$E$25,2,FALSE)</f>
        <v>England</v>
      </c>
      <c r="M783" t="str">
        <f>VLOOKUP(E783,Lookup_Data!$C$7:$E$25,3,FALSE)</f>
        <v>BUTTS</v>
      </c>
    </row>
    <row r="784" spans="2:13" x14ac:dyDescent="0.2">
      <c r="B784" s="6" t="s">
        <v>398</v>
      </c>
      <c r="C784" s="7">
        <v>37547</v>
      </c>
      <c r="D784" s="8" t="s">
        <v>171</v>
      </c>
      <c r="E784" s="8" t="s">
        <v>79</v>
      </c>
      <c r="F784" s="6">
        <v>197</v>
      </c>
      <c r="G784" s="6">
        <v>37</v>
      </c>
      <c r="H784" s="6">
        <v>1</v>
      </c>
      <c r="I784" s="6" t="s">
        <v>15</v>
      </c>
      <c r="J784" s="6" t="s">
        <v>80</v>
      </c>
      <c r="K784" s="6" t="s">
        <v>53</v>
      </c>
      <c r="L784" t="str">
        <f>VLOOKUP(E784,Lookup_Data!$C$7:$E$25,2,FALSE)</f>
        <v>Wales</v>
      </c>
      <c r="M784" t="str">
        <f>VLOOKUP(E784,Lookup_Data!$C$7:$E$25,3,FALSE)</f>
        <v>None</v>
      </c>
    </row>
    <row r="785" spans="2:13" x14ac:dyDescent="0.2">
      <c r="B785" s="12" t="s">
        <v>309</v>
      </c>
      <c r="C785" s="10">
        <v>37585</v>
      </c>
      <c r="D785" s="11" t="s">
        <v>307</v>
      </c>
      <c r="E785" s="11" t="s">
        <v>21</v>
      </c>
      <c r="F785" s="12">
        <v>196</v>
      </c>
      <c r="G785" s="12">
        <v>44</v>
      </c>
      <c r="H785" s="12">
        <v>0</v>
      </c>
      <c r="I785" s="6" t="s">
        <v>22</v>
      </c>
      <c r="J785" s="6" t="s">
        <v>18</v>
      </c>
      <c r="K785" s="6" t="s">
        <v>53</v>
      </c>
      <c r="L785" t="str">
        <f>VLOOKUP(E785,Lookup_Data!$C$7:$E$25,2,FALSE)</f>
        <v>England</v>
      </c>
      <c r="M785" t="str">
        <f>VLOOKUP(E785,Lookup_Data!$C$7:$E$25,3,FALSE)</f>
        <v>BUTTS</v>
      </c>
    </row>
    <row r="786" spans="2:13" x14ac:dyDescent="0.2">
      <c r="B786" s="12" t="s">
        <v>309</v>
      </c>
      <c r="C786" s="10">
        <v>37590</v>
      </c>
      <c r="D786" s="11" t="s">
        <v>246</v>
      </c>
      <c r="E786" s="11" t="s">
        <v>63</v>
      </c>
      <c r="F786" s="12">
        <v>193</v>
      </c>
      <c r="G786" s="12">
        <v>47</v>
      </c>
      <c r="H786" s="12">
        <v>0</v>
      </c>
      <c r="I786" s="6" t="s">
        <v>15</v>
      </c>
      <c r="J786" s="6" t="s">
        <v>18</v>
      </c>
      <c r="K786" s="6" t="s">
        <v>53</v>
      </c>
      <c r="L786" t="str">
        <f>VLOOKUP(E786,Lookup_Data!$C$7:$E$25,2,FALSE)</f>
        <v>England</v>
      </c>
      <c r="M786" t="str">
        <f>VLOOKUP(E786,Lookup_Data!$C$7:$E$25,3,FALSE)</f>
        <v>BUTTS</v>
      </c>
    </row>
    <row r="787" spans="2:13" x14ac:dyDescent="0.2">
      <c r="B787" s="6" t="s">
        <v>398</v>
      </c>
      <c r="C787" s="7">
        <v>37547</v>
      </c>
      <c r="D787" s="8" t="s">
        <v>389</v>
      </c>
      <c r="E787" s="8" t="s">
        <v>79</v>
      </c>
      <c r="F787" s="6">
        <v>191</v>
      </c>
      <c r="G787" s="6">
        <v>42</v>
      </c>
      <c r="H787" s="6">
        <v>1</v>
      </c>
      <c r="I787" s="6" t="s">
        <v>15</v>
      </c>
      <c r="J787" s="6" t="s">
        <v>80</v>
      </c>
      <c r="K787" s="6" t="s">
        <v>53</v>
      </c>
      <c r="L787" t="str">
        <f>VLOOKUP(E787,Lookup_Data!$C$7:$E$25,2,FALSE)</f>
        <v>Wales</v>
      </c>
      <c r="M787" t="str">
        <f>VLOOKUP(E787,Lookup_Data!$C$7:$E$25,3,FALSE)</f>
        <v>None</v>
      </c>
    </row>
    <row r="788" spans="2:13" x14ac:dyDescent="0.2">
      <c r="B788" s="6" t="s">
        <v>398</v>
      </c>
      <c r="C788" s="7">
        <v>37547</v>
      </c>
      <c r="D788" s="8" t="s">
        <v>428</v>
      </c>
      <c r="E788" s="8" t="s">
        <v>79</v>
      </c>
      <c r="F788" s="6">
        <v>190</v>
      </c>
      <c r="G788" s="6">
        <v>44</v>
      </c>
      <c r="H788" s="6">
        <v>0</v>
      </c>
      <c r="I788" s="6" t="s">
        <v>22</v>
      </c>
      <c r="J788" s="6" t="s">
        <v>80</v>
      </c>
      <c r="K788" s="6" t="s">
        <v>53</v>
      </c>
      <c r="L788" t="str">
        <f>VLOOKUP(E788,Lookup_Data!$C$7:$E$25,2,FALSE)</f>
        <v>Wales</v>
      </c>
      <c r="M788" t="str">
        <f>VLOOKUP(E788,Lookup_Data!$C$7:$E$25,3,FALSE)</f>
        <v>None</v>
      </c>
    </row>
    <row r="789" spans="2:13" x14ac:dyDescent="0.2">
      <c r="B789" s="12" t="s">
        <v>309</v>
      </c>
      <c r="C789" s="10">
        <v>37584</v>
      </c>
      <c r="D789" s="11" t="s">
        <v>391</v>
      </c>
      <c r="E789" s="11" t="s">
        <v>63</v>
      </c>
      <c r="F789" s="12">
        <v>188</v>
      </c>
      <c r="G789" s="12">
        <v>45</v>
      </c>
      <c r="H789" s="12">
        <v>1</v>
      </c>
      <c r="I789" s="6" t="s">
        <v>22</v>
      </c>
      <c r="J789" s="6" t="s">
        <v>18</v>
      </c>
      <c r="K789" s="6" t="s">
        <v>53</v>
      </c>
      <c r="L789" t="str">
        <f>VLOOKUP(E789,Lookup_Data!$C$7:$E$25,2,FALSE)</f>
        <v>England</v>
      </c>
      <c r="M789" t="str">
        <f>VLOOKUP(E789,Lookup_Data!$C$7:$E$25,3,FALSE)</f>
        <v>BUTTS</v>
      </c>
    </row>
    <row r="790" spans="2:13" x14ac:dyDescent="0.2">
      <c r="B790" s="12" t="s">
        <v>309</v>
      </c>
      <c r="C790" s="10">
        <v>37589</v>
      </c>
      <c r="D790" s="11" t="s">
        <v>392</v>
      </c>
      <c r="E790" s="11" t="s">
        <v>79</v>
      </c>
      <c r="F790" s="12">
        <v>188</v>
      </c>
      <c r="G790" s="12">
        <v>36</v>
      </c>
      <c r="H790" s="12">
        <v>0</v>
      </c>
      <c r="I790" s="6" t="s">
        <v>22</v>
      </c>
      <c r="J790" s="6" t="s">
        <v>80</v>
      </c>
      <c r="K790" s="6" t="s">
        <v>53</v>
      </c>
      <c r="L790" t="str">
        <f>VLOOKUP(E790,Lookup_Data!$C$7:$E$25,2,FALSE)</f>
        <v>Wales</v>
      </c>
      <c r="M790" t="str">
        <f>VLOOKUP(E790,Lookup_Data!$C$7:$E$25,3,FALSE)</f>
        <v>None</v>
      </c>
    </row>
    <row r="791" spans="2:13" x14ac:dyDescent="0.2">
      <c r="B791" s="6" t="s">
        <v>398</v>
      </c>
      <c r="C791" s="7">
        <v>37563</v>
      </c>
      <c r="D791" s="8" t="s">
        <v>429</v>
      </c>
      <c r="E791" s="8" t="s">
        <v>211</v>
      </c>
      <c r="F791" s="6">
        <v>187</v>
      </c>
      <c r="G791" s="6">
        <v>39</v>
      </c>
      <c r="H791" s="6">
        <v>5</v>
      </c>
      <c r="I791" s="6" t="s">
        <v>22</v>
      </c>
      <c r="J791" s="6" t="s">
        <v>18</v>
      </c>
      <c r="K791" s="6" t="s">
        <v>17</v>
      </c>
      <c r="L791" t="str">
        <f>VLOOKUP(E791,Lookup_Data!$C$7:$E$25,2,FALSE)</f>
        <v>England</v>
      </c>
      <c r="M791" t="str">
        <f>VLOOKUP(E791,Lookup_Data!$C$7:$E$25,3,FALSE)</f>
        <v>BUTTS</v>
      </c>
    </row>
    <row r="792" spans="2:13" x14ac:dyDescent="0.2">
      <c r="B792" s="12" t="s">
        <v>187</v>
      </c>
      <c r="C792" s="7"/>
      <c r="D792" s="11" t="s">
        <v>306</v>
      </c>
      <c r="E792" s="8" t="s">
        <v>63</v>
      </c>
      <c r="F792" s="12">
        <v>186</v>
      </c>
      <c r="G792" s="12">
        <v>43</v>
      </c>
      <c r="H792" s="12">
        <v>2</v>
      </c>
      <c r="I792" s="6" t="s">
        <v>22</v>
      </c>
      <c r="J792" s="6" t="s">
        <v>18</v>
      </c>
      <c r="K792" s="6" t="s">
        <v>53</v>
      </c>
      <c r="L792" t="str">
        <f>VLOOKUP(E792,Lookup_Data!$C$7:$E$25,2,FALSE)</f>
        <v>England</v>
      </c>
      <c r="M792" t="str">
        <f>VLOOKUP(E792,Lookup_Data!$C$7:$E$25,3,FALSE)</f>
        <v>BUTTS</v>
      </c>
    </row>
    <row r="793" spans="2:13" x14ac:dyDescent="0.2">
      <c r="B793" s="6" t="s">
        <v>398</v>
      </c>
      <c r="C793" s="7">
        <v>37563</v>
      </c>
      <c r="D793" s="8" t="s">
        <v>430</v>
      </c>
      <c r="E793" s="8" t="s">
        <v>21</v>
      </c>
      <c r="F793" s="6">
        <v>186</v>
      </c>
      <c r="G793" s="6">
        <v>43</v>
      </c>
      <c r="H793" s="6">
        <v>1</v>
      </c>
      <c r="I793" s="6" t="s">
        <v>22</v>
      </c>
      <c r="J793" s="6" t="s">
        <v>18</v>
      </c>
      <c r="K793" s="6" t="s">
        <v>53</v>
      </c>
      <c r="L793" t="str">
        <f>VLOOKUP(E793,Lookup_Data!$C$7:$E$25,2,FALSE)</f>
        <v>England</v>
      </c>
      <c r="M793" t="str">
        <f>VLOOKUP(E793,Lookup_Data!$C$7:$E$25,3,FALSE)</f>
        <v>BUTTS</v>
      </c>
    </row>
    <row r="794" spans="2:13" x14ac:dyDescent="0.2">
      <c r="B794" s="6" t="s">
        <v>398</v>
      </c>
      <c r="C794" s="7">
        <v>37547</v>
      </c>
      <c r="D794" s="8" t="s">
        <v>184</v>
      </c>
      <c r="E794" s="8" t="s">
        <v>79</v>
      </c>
      <c r="F794" s="6">
        <v>186</v>
      </c>
      <c r="G794" s="6">
        <v>42</v>
      </c>
      <c r="H794" s="6">
        <v>2</v>
      </c>
      <c r="I794" s="6" t="s">
        <v>22</v>
      </c>
      <c r="J794" s="6" t="s">
        <v>80</v>
      </c>
      <c r="K794" s="6" t="s">
        <v>53</v>
      </c>
      <c r="L794" t="str">
        <f>VLOOKUP(E794,Lookup_Data!$C$7:$E$25,2,FALSE)</f>
        <v>Wales</v>
      </c>
      <c r="M794" t="str">
        <f>VLOOKUP(E794,Lookup_Data!$C$7:$E$25,3,FALSE)</f>
        <v>None</v>
      </c>
    </row>
    <row r="795" spans="2:13" x14ac:dyDescent="0.2">
      <c r="B795" s="12" t="s">
        <v>309</v>
      </c>
      <c r="C795" s="10">
        <v>37584</v>
      </c>
      <c r="D795" s="11" t="s">
        <v>305</v>
      </c>
      <c r="E795" s="11" t="s">
        <v>63</v>
      </c>
      <c r="F795" s="12">
        <v>180</v>
      </c>
      <c r="G795" s="12">
        <v>40</v>
      </c>
      <c r="H795" s="12">
        <v>2</v>
      </c>
      <c r="I795" s="6" t="s">
        <v>22</v>
      </c>
      <c r="J795" s="6" t="s">
        <v>18</v>
      </c>
      <c r="K795" s="6" t="s">
        <v>53</v>
      </c>
      <c r="L795" t="str">
        <f>VLOOKUP(E795,Lookup_Data!$C$7:$E$25,2,FALSE)</f>
        <v>England</v>
      </c>
      <c r="M795" t="str">
        <f>VLOOKUP(E795,Lookup_Data!$C$7:$E$25,3,FALSE)</f>
        <v>BUTTS</v>
      </c>
    </row>
    <row r="796" spans="2:13" x14ac:dyDescent="0.2">
      <c r="B796" s="6" t="s">
        <v>398</v>
      </c>
      <c r="C796" s="7">
        <v>37563</v>
      </c>
      <c r="D796" s="8" t="s">
        <v>431</v>
      </c>
      <c r="E796" s="8" t="s">
        <v>21</v>
      </c>
      <c r="F796" s="6">
        <v>178</v>
      </c>
      <c r="G796" s="6">
        <v>39</v>
      </c>
      <c r="H796" s="6">
        <v>1</v>
      </c>
      <c r="I796" s="6" t="s">
        <v>15</v>
      </c>
      <c r="J796" s="6" t="s">
        <v>18</v>
      </c>
      <c r="K796" s="6" t="s">
        <v>53</v>
      </c>
      <c r="L796" t="str">
        <f>VLOOKUP(E796,Lookup_Data!$C$7:$E$25,2,FALSE)</f>
        <v>England</v>
      </c>
      <c r="M796" t="str">
        <f>VLOOKUP(E796,Lookup_Data!$C$7:$E$25,3,FALSE)</f>
        <v>BUTTS</v>
      </c>
    </row>
    <row r="797" spans="2:13" x14ac:dyDescent="0.2">
      <c r="B797" s="6" t="s">
        <v>12</v>
      </c>
      <c r="C797" s="7">
        <v>37646</v>
      </c>
      <c r="D797" s="8" t="s">
        <v>186</v>
      </c>
      <c r="E797" s="8" t="s">
        <v>21</v>
      </c>
      <c r="F797" s="6">
        <v>172</v>
      </c>
      <c r="G797" s="6">
        <v>41</v>
      </c>
      <c r="H797" s="6">
        <v>0</v>
      </c>
      <c r="I797" s="6" t="s">
        <v>15</v>
      </c>
      <c r="J797" s="6" t="s">
        <v>18</v>
      </c>
      <c r="K797" s="6" t="s">
        <v>53</v>
      </c>
      <c r="L797" t="str">
        <f>VLOOKUP(E797,Lookup_Data!$C$7:$E$25,2,FALSE)</f>
        <v>England</v>
      </c>
      <c r="M797" t="str">
        <f>VLOOKUP(E797,Lookup_Data!$C$7:$E$25,3,FALSE)</f>
        <v>BUTTS</v>
      </c>
    </row>
    <row r="798" spans="2:13" x14ac:dyDescent="0.2">
      <c r="B798" s="12" t="s">
        <v>187</v>
      </c>
      <c r="C798" s="7">
        <v>37674</v>
      </c>
      <c r="D798" s="8" t="s">
        <v>307</v>
      </c>
      <c r="E798" s="8" t="s">
        <v>21</v>
      </c>
      <c r="F798" s="6">
        <v>172</v>
      </c>
      <c r="G798" s="6">
        <v>41</v>
      </c>
      <c r="H798" s="6">
        <v>0</v>
      </c>
      <c r="I798" s="6" t="s">
        <v>22</v>
      </c>
      <c r="J798" s="6" t="s">
        <v>18</v>
      </c>
      <c r="K798" s="6" t="s">
        <v>53</v>
      </c>
      <c r="L798" t="str">
        <f>VLOOKUP(E798,Lookup_Data!$C$7:$E$25,2,FALSE)</f>
        <v>England</v>
      </c>
      <c r="M798" t="str">
        <f>VLOOKUP(E798,Lookup_Data!$C$7:$E$25,3,FALSE)</f>
        <v>BUTTS</v>
      </c>
    </row>
    <row r="799" spans="2:13" x14ac:dyDescent="0.2">
      <c r="B799" s="12" t="s">
        <v>309</v>
      </c>
      <c r="C799" s="10">
        <v>37589</v>
      </c>
      <c r="D799" s="11" t="s">
        <v>160</v>
      </c>
      <c r="E799" s="11" t="s">
        <v>79</v>
      </c>
      <c r="F799" s="12">
        <v>169</v>
      </c>
      <c r="G799" s="12">
        <v>29</v>
      </c>
      <c r="H799" s="12">
        <v>2</v>
      </c>
      <c r="I799" s="6" t="s">
        <v>22</v>
      </c>
      <c r="J799" s="6" t="s">
        <v>80</v>
      </c>
      <c r="K799" s="6" t="s">
        <v>53</v>
      </c>
      <c r="L799" t="str">
        <f>VLOOKUP(E799,Lookup_Data!$C$7:$E$25,2,FALSE)</f>
        <v>Wales</v>
      </c>
      <c r="M799" t="str">
        <f>VLOOKUP(E799,Lookup_Data!$C$7:$E$25,3,FALSE)</f>
        <v>None</v>
      </c>
    </row>
    <row r="800" spans="2:13" x14ac:dyDescent="0.2">
      <c r="B800" s="12" t="s">
        <v>309</v>
      </c>
      <c r="C800" s="10">
        <v>37583</v>
      </c>
      <c r="D800" s="11" t="s">
        <v>393</v>
      </c>
      <c r="E800" s="11" t="s">
        <v>36</v>
      </c>
      <c r="F800" s="12">
        <v>169</v>
      </c>
      <c r="I800" s="6" t="s">
        <v>15</v>
      </c>
      <c r="J800" s="6" t="s">
        <v>18</v>
      </c>
      <c r="K800" s="6" t="s">
        <v>53</v>
      </c>
      <c r="L800" t="str">
        <f>VLOOKUP(E800,Lookup_Data!$C$7:$E$25,2,FALSE)</f>
        <v>England</v>
      </c>
      <c r="M800" t="str">
        <f>VLOOKUP(E800,Lookup_Data!$C$7:$E$25,3,FALSE)</f>
        <v>SWWU</v>
      </c>
    </row>
    <row r="801" spans="2:13" x14ac:dyDescent="0.2">
      <c r="B801" s="12" t="s">
        <v>309</v>
      </c>
      <c r="C801" s="10">
        <v>37576</v>
      </c>
      <c r="D801" s="11" t="s">
        <v>394</v>
      </c>
      <c r="E801" s="11" t="s">
        <v>30</v>
      </c>
      <c r="F801" s="12">
        <v>165</v>
      </c>
      <c r="G801" s="12">
        <v>50</v>
      </c>
      <c r="H801" s="12">
        <v>1</v>
      </c>
      <c r="I801" s="6" t="s">
        <v>22</v>
      </c>
      <c r="J801" s="6" t="s">
        <v>244</v>
      </c>
      <c r="K801" s="6" t="s">
        <v>17</v>
      </c>
      <c r="L801" t="str">
        <f>VLOOKUP(E801,Lookup_Data!$C$7:$E$25,2,FALSE)</f>
        <v>England</v>
      </c>
      <c r="M801" t="str">
        <f>VLOOKUP(E801,Lookup_Data!$C$7:$E$25,3,FALSE)</f>
        <v>SWWU</v>
      </c>
    </row>
    <row r="802" spans="2:13" x14ac:dyDescent="0.2">
      <c r="B802" s="6" t="s">
        <v>398</v>
      </c>
      <c r="C802" s="7">
        <v>37547</v>
      </c>
      <c r="D802" s="8" t="s">
        <v>432</v>
      </c>
      <c r="E802" s="8" t="s">
        <v>79</v>
      </c>
      <c r="F802" s="6">
        <v>164</v>
      </c>
      <c r="G802" s="6">
        <v>39</v>
      </c>
      <c r="H802" s="6">
        <v>0</v>
      </c>
      <c r="I802" s="6" t="s">
        <v>22</v>
      </c>
      <c r="J802" s="6" t="s">
        <v>18</v>
      </c>
      <c r="K802" s="6" t="s">
        <v>53</v>
      </c>
      <c r="L802" t="str">
        <f>VLOOKUP(E802,Lookup_Data!$C$7:$E$25,2,FALSE)</f>
        <v>Wales</v>
      </c>
      <c r="M802" t="str">
        <f>VLOOKUP(E802,Lookup_Data!$C$7:$E$25,3,FALSE)</f>
        <v>None</v>
      </c>
    </row>
    <row r="803" spans="2:13" x14ac:dyDescent="0.2">
      <c r="B803" s="6" t="s">
        <v>398</v>
      </c>
      <c r="C803" s="7">
        <v>37563</v>
      </c>
      <c r="D803" s="8" t="s">
        <v>290</v>
      </c>
      <c r="E803" s="8" t="s">
        <v>211</v>
      </c>
      <c r="F803" s="6">
        <v>162</v>
      </c>
      <c r="G803" s="6">
        <v>39</v>
      </c>
      <c r="H803" s="6">
        <v>0</v>
      </c>
      <c r="I803" s="6" t="s">
        <v>15</v>
      </c>
      <c r="J803" s="6" t="s">
        <v>18</v>
      </c>
      <c r="K803" s="6" t="s">
        <v>53</v>
      </c>
      <c r="L803" t="str">
        <f>VLOOKUP(E803,Lookup_Data!$C$7:$E$25,2,FALSE)</f>
        <v>England</v>
      </c>
      <c r="M803" t="str">
        <f>VLOOKUP(E803,Lookup_Data!$C$7:$E$25,3,FALSE)</f>
        <v>BUTTS</v>
      </c>
    </row>
    <row r="804" spans="2:13" x14ac:dyDescent="0.2">
      <c r="B804" s="12" t="s">
        <v>187</v>
      </c>
      <c r="C804" s="7">
        <v>37668</v>
      </c>
      <c r="D804" s="13" t="s">
        <v>308</v>
      </c>
      <c r="E804" s="8" t="s">
        <v>211</v>
      </c>
      <c r="F804" s="6">
        <v>157</v>
      </c>
      <c r="G804" s="6">
        <v>38</v>
      </c>
      <c r="H804" s="6">
        <v>1</v>
      </c>
      <c r="I804" s="6" t="s">
        <v>22</v>
      </c>
      <c r="J804" s="6" t="s">
        <v>18</v>
      </c>
      <c r="K804" s="6" t="s">
        <v>53</v>
      </c>
      <c r="L804" t="str">
        <f>VLOOKUP(E804,Lookup_Data!$C$7:$E$25,2,FALSE)</f>
        <v>England</v>
      </c>
      <c r="M804" t="str">
        <f>VLOOKUP(E804,Lookup_Data!$C$7:$E$25,3,FALSE)</f>
        <v>BUTTS</v>
      </c>
    </row>
    <row r="805" spans="2:13" x14ac:dyDescent="0.2">
      <c r="B805" s="12" t="s">
        <v>309</v>
      </c>
      <c r="C805" s="10">
        <v>37589</v>
      </c>
      <c r="D805" s="11" t="s">
        <v>184</v>
      </c>
      <c r="E805" s="11" t="s">
        <v>79</v>
      </c>
      <c r="F805" s="12">
        <v>153</v>
      </c>
      <c r="G805" s="12">
        <v>38</v>
      </c>
      <c r="H805" s="12">
        <v>0</v>
      </c>
      <c r="I805" s="6" t="s">
        <v>22</v>
      </c>
      <c r="J805" s="6" t="s">
        <v>80</v>
      </c>
      <c r="K805" s="6" t="s">
        <v>53</v>
      </c>
      <c r="L805" t="str">
        <f>VLOOKUP(E805,Lookup_Data!$C$7:$E$25,2,FALSE)</f>
        <v>Wales</v>
      </c>
      <c r="M805" t="str">
        <f>VLOOKUP(E805,Lookup_Data!$C$7:$E$25,3,FALSE)</f>
        <v>None</v>
      </c>
    </row>
    <row r="806" spans="2:13" x14ac:dyDescent="0.2">
      <c r="B806" s="12" t="s">
        <v>309</v>
      </c>
      <c r="C806" s="10">
        <v>37585</v>
      </c>
      <c r="D806" s="11" t="s">
        <v>161</v>
      </c>
      <c r="E806" s="11" t="s">
        <v>21</v>
      </c>
      <c r="F806" s="12">
        <v>153</v>
      </c>
      <c r="G806" s="12">
        <v>35</v>
      </c>
      <c r="H806" s="12">
        <v>2</v>
      </c>
      <c r="I806" s="6" t="s">
        <v>15</v>
      </c>
      <c r="J806" s="6" t="s">
        <v>18</v>
      </c>
      <c r="K806" s="6" t="s">
        <v>53</v>
      </c>
      <c r="L806" t="str">
        <f>VLOOKUP(E806,Lookup_Data!$C$7:$E$25,2,FALSE)</f>
        <v>England</v>
      </c>
      <c r="M806" t="str">
        <f>VLOOKUP(E806,Lookup_Data!$C$7:$E$25,3,FALSE)</f>
        <v>BUTTS</v>
      </c>
    </row>
    <row r="807" spans="2:13" x14ac:dyDescent="0.2">
      <c r="B807" s="6" t="s">
        <v>398</v>
      </c>
      <c r="C807" s="7">
        <v>37563</v>
      </c>
      <c r="D807" s="8" t="s">
        <v>374</v>
      </c>
      <c r="E807" s="8" t="s">
        <v>211</v>
      </c>
      <c r="F807" s="6">
        <v>151</v>
      </c>
      <c r="G807" s="6">
        <v>35</v>
      </c>
      <c r="H807" s="6">
        <v>0</v>
      </c>
      <c r="I807" s="6" t="s">
        <v>22</v>
      </c>
      <c r="J807" s="6" t="s">
        <v>18</v>
      </c>
      <c r="K807" s="6" t="s">
        <v>53</v>
      </c>
      <c r="L807" t="str">
        <f>VLOOKUP(E807,Lookup_Data!$C$7:$E$25,2,FALSE)</f>
        <v>England</v>
      </c>
      <c r="M807" t="str">
        <f>VLOOKUP(E807,Lookup_Data!$C$7:$E$25,3,FALSE)</f>
        <v>BUTTS</v>
      </c>
    </row>
    <row r="808" spans="2:13" x14ac:dyDescent="0.2">
      <c r="B808" s="6" t="s">
        <v>398</v>
      </c>
      <c r="C808" s="7">
        <v>37563</v>
      </c>
      <c r="D808" s="8" t="s">
        <v>433</v>
      </c>
      <c r="E808" s="8" t="s">
        <v>21</v>
      </c>
      <c r="F808" s="6">
        <v>146</v>
      </c>
      <c r="G808" s="6">
        <v>41</v>
      </c>
      <c r="H808" s="6">
        <v>1</v>
      </c>
      <c r="I808" s="6" t="s">
        <v>22</v>
      </c>
      <c r="J808" s="6" t="s">
        <v>18</v>
      </c>
      <c r="K808" s="6" t="s">
        <v>53</v>
      </c>
      <c r="L808" t="str">
        <f>VLOOKUP(E808,Lookup_Data!$C$7:$E$25,2,FALSE)</f>
        <v>England</v>
      </c>
      <c r="M808" t="str">
        <f>VLOOKUP(E808,Lookup_Data!$C$7:$E$25,3,FALSE)</f>
        <v>BUTTS</v>
      </c>
    </row>
    <row r="809" spans="2:13" x14ac:dyDescent="0.2">
      <c r="B809" s="6" t="s">
        <v>398</v>
      </c>
      <c r="C809" s="7">
        <v>37563</v>
      </c>
      <c r="D809" s="8" t="s">
        <v>434</v>
      </c>
      <c r="E809" s="8" t="s">
        <v>21</v>
      </c>
      <c r="F809" s="6">
        <v>145</v>
      </c>
      <c r="G809" s="6">
        <v>30</v>
      </c>
      <c r="H809" s="6">
        <v>0</v>
      </c>
      <c r="I809" s="6" t="s">
        <v>22</v>
      </c>
      <c r="J809" s="6" t="s">
        <v>18</v>
      </c>
      <c r="K809" s="6" t="s">
        <v>53</v>
      </c>
      <c r="L809" t="str">
        <f>VLOOKUP(E809,Lookup_Data!$C$7:$E$25,2,FALSE)</f>
        <v>England</v>
      </c>
      <c r="M809" t="str">
        <f>VLOOKUP(E809,Lookup_Data!$C$7:$E$25,3,FALSE)</f>
        <v>BUTTS</v>
      </c>
    </row>
    <row r="810" spans="2:13" x14ac:dyDescent="0.2">
      <c r="B810" s="6" t="s">
        <v>398</v>
      </c>
      <c r="C810" s="7">
        <v>37563</v>
      </c>
      <c r="D810" s="8" t="s">
        <v>435</v>
      </c>
      <c r="E810" s="8" t="s">
        <v>21</v>
      </c>
      <c r="F810" s="6">
        <v>133</v>
      </c>
      <c r="G810" s="6">
        <v>36</v>
      </c>
      <c r="H810" s="6">
        <v>0</v>
      </c>
      <c r="I810" s="6" t="s">
        <v>22</v>
      </c>
      <c r="J810" s="6" t="s">
        <v>18</v>
      </c>
      <c r="K810" s="6" t="s">
        <v>53</v>
      </c>
      <c r="L810" t="str">
        <f>VLOOKUP(E810,Lookup_Data!$C$7:$E$25,2,FALSE)</f>
        <v>England</v>
      </c>
      <c r="M810" t="str">
        <f>VLOOKUP(E810,Lookup_Data!$C$7:$E$25,3,FALSE)</f>
        <v>BUTTS</v>
      </c>
    </row>
    <row r="811" spans="2:13" x14ac:dyDescent="0.2">
      <c r="B811" s="12" t="s">
        <v>309</v>
      </c>
      <c r="C811" s="10">
        <v>37577</v>
      </c>
      <c r="D811" s="11" t="s">
        <v>395</v>
      </c>
      <c r="E811" s="11" t="s">
        <v>63</v>
      </c>
      <c r="F811" s="12">
        <v>132</v>
      </c>
      <c r="G811" s="12">
        <v>31</v>
      </c>
      <c r="H811" s="12">
        <v>0</v>
      </c>
      <c r="I811" s="6" t="s">
        <v>15</v>
      </c>
      <c r="J811" s="6" t="s">
        <v>18</v>
      </c>
      <c r="K811" s="6" t="s">
        <v>53</v>
      </c>
      <c r="L811" t="str">
        <f>VLOOKUP(E811,Lookup_Data!$C$7:$E$25,2,FALSE)</f>
        <v>England</v>
      </c>
      <c r="M811" t="str">
        <f>VLOOKUP(E811,Lookup_Data!$C$7:$E$25,3,FALSE)</f>
        <v>BUTTS</v>
      </c>
    </row>
    <row r="812" spans="2:13" x14ac:dyDescent="0.2">
      <c r="B812" s="6" t="s">
        <v>398</v>
      </c>
      <c r="C812" s="7">
        <v>37558</v>
      </c>
      <c r="D812" s="8" t="s">
        <v>394</v>
      </c>
      <c r="E812" s="8" t="s">
        <v>30</v>
      </c>
      <c r="F812" s="6">
        <v>126</v>
      </c>
      <c r="G812" s="6">
        <v>31</v>
      </c>
      <c r="H812" s="6">
        <v>1</v>
      </c>
      <c r="I812" s="6" t="s">
        <v>22</v>
      </c>
      <c r="J812" s="6" t="s">
        <v>244</v>
      </c>
      <c r="K812" s="6" t="s">
        <v>17</v>
      </c>
      <c r="L812" t="str">
        <f>VLOOKUP(E812,Lookup_Data!$C$7:$E$25,2,FALSE)</f>
        <v>England</v>
      </c>
      <c r="M812" t="str">
        <f>VLOOKUP(E812,Lookup_Data!$C$7:$E$25,3,FALSE)</f>
        <v>SWWU</v>
      </c>
    </row>
    <row r="813" spans="2:13" x14ac:dyDescent="0.2">
      <c r="B813" s="6" t="s">
        <v>398</v>
      </c>
      <c r="C813" s="7">
        <v>37556</v>
      </c>
      <c r="D813" s="8" t="s">
        <v>436</v>
      </c>
      <c r="E813" s="8" t="s">
        <v>48</v>
      </c>
      <c r="F813" s="6">
        <v>113</v>
      </c>
      <c r="G813" s="6">
        <v>29</v>
      </c>
      <c r="H813" s="6">
        <v>0</v>
      </c>
      <c r="I813" s="6" t="s">
        <v>22</v>
      </c>
      <c r="J813" s="6" t="s">
        <v>18</v>
      </c>
      <c r="K813" s="6" t="s">
        <v>53</v>
      </c>
      <c r="L813" t="str">
        <f>VLOOKUP(E813,Lookup_Data!$C$7:$E$25,2,FALSE)</f>
        <v>Scotland</v>
      </c>
      <c r="M813" t="str">
        <f>VLOOKUP(E813,Lookup_Data!$C$7:$E$25,3,FALSE)</f>
        <v>SUSF</v>
      </c>
    </row>
    <row r="814" spans="2:13" x14ac:dyDescent="0.2">
      <c r="B814" s="6" t="s">
        <v>398</v>
      </c>
      <c r="C814" s="7">
        <v>37563</v>
      </c>
      <c r="D814" s="8" t="s">
        <v>279</v>
      </c>
      <c r="E814" s="8" t="s">
        <v>211</v>
      </c>
      <c r="F814" s="6">
        <v>111</v>
      </c>
      <c r="G814" s="6">
        <v>28</v>
      </c>
      <c r="H814" s="6">
        <v>2</v>
      </c>
      <c r="I814" s="6" t="s">
        <v>22</v>
      </c>
      <c r="J814" s="6" t="s">
        <v>18</v>
      </c>
      <c r="K814" s="6" t="s">
        <v>53</v>
      </c>
      <c r="L814" t="str">
        <f>VLOOKUP(E814,Lookup_Data!$C$7:$E$25,2,FALSE)</f>
        <v>England</v>
      </c>
      <c r="M814" t="str">
        <f>VLOOKUP(E814,Lookup_Data!$C$7:$E$25,3,FALSE)</f>
        <v>BUTTS</v>
      </c>
    </row>
    <row r="815" spans="2:13" x14ac:dyDescent="0.2">
      <c r="B815" s="6" t="s">
        <v>398</v>
      </c>
      <c r="C815" s="7">
        <v>37547</v>
      </c>
      <c r="D815" s="8" t="s">
        <v>160</v>
      </c>
      <c r="E815" s="8" t="s">
        <v>79</v>
      </c>
      <c r="F815" s="6">
        <v>100</v>
      </c>
      <c r="G815" s="6">
        <v>22</v>
      </c>
      <c r="H815" s="6">
        <v>1</v>
      </c>
      <c r="I815" s="6" t="s">
        <v>22</v>
      </c>
      <c r="J815" s="6" t="s">
        <v>80</v>
      </c>
      <c r="K815" s="6" t="s">
        <v>53</v>
      </c>
      <c r="L815" t="str">
        <f>VLOOKUP(E815,Lookup_Data!$C$7:$E$25,2,FALSE)</f>
        <v>Wales</v>
      </c>
      <c r="M815" t="str">
        <f>VLOOKUP(E815,Lookup_Data!$C$7:$E$25,3,FALSE)</f>
        <v>None</v>
      </c>
    </row>
    <row r="816" spans="2:13" x14ac:dyDescent="0.2">
      <c r="B816" s="6" t="s">
        <v>398</v>
      </c>
      <c r="C816" s="7">
        <v>37563</v>
      </c>
      <c r="D816" s="8" t="s">
        <v>437</v>
      </c>
      <c r="E816" s="8" t="s">
        <v>211</v>
      </c>
      <c r="F816" s="6">
        <v>94</v>
      </c>
      <c r="G816" s="6">
        <v>23</v>
      </c>
      <c r="H816" s="6">
        <v>0</v>
      </c>
      <c r="I816" s="6" t="s">
        <v>15</v>
      </c>
      <c r="J816" s="6" t="s">
        <v>18</v>
      </c>
      <c r="K816" s="6" t="s">
        <v>53</v>
      </c>
      <c r="L816" t="str">
        <f>VLOOKUP(E816,Lookup_Data!$C$7:$E$25,2,FALSE)</f>
        <v>England</v>
      </c>
      <c r="M816" t="str">
        <f>VLOOKUP(E816,Lookup_Data!$C$7:$E$25,3,FALSE)</f>
        <v>BUTTS</v>
      </c>
    </row>
    <row r="817" spans="2:13" x14ac:dyDescent="0.2">
      <c r="B817" s="12" t="s">
        <v>309</v>
      </c>
      <c r="C817" s="10">
        <v>37590</v>
      </c>
      <c r="D817" s="11" t="s">
        <v>396</v>
      </c>
      <c r="E817" s="11" t="s">
        <v>63</v>
      </c>
      <c r="F817" s="12">
        <v>78</v>
      </c>
      <c r="G817" s="12">
        <v>23</v>
      </c>
      <c r="H817" s="12">
        <v>0</v>
      </c>
      <c r="I817" s="6" t="s">
        <v>22</v>
      </c>
      <c r="J817" s="6" t="s">
        <v>18</v>
      </c>
      <c r="K817" s="6" t="s">
        <v>53</v>
      </c>
      <c r="L817" t="str">
        <f>VLOOKUP(E817,Lookup_Data!$C$7:$E$25,2,FALSE)</f>
        <v>England</v>
      </c>
      <c r="M817" t="str">
        <f>VLOOKUP(E817,Lookup_Data!$C$7:$E$25,3,FALSE)</f>
        <v>BUTTS</v>
      </c>
    </row>
    <row r="818" spans="2:13" x14ac:dyDescent="0.2">
      <c r="B818" s="12" t="s">
        <v>309</v>
      </c>
      <c r="C818" s="10">
        <v>37589</v>
      </c>
      <c r="D818" s="11" t="s">
        <v>182</v>
      </c>
      <c r="E818" s="11" t="s">
        <v>79</v>
      </c>
      <c r="F818" s="12">
        <v>68</v>
      </c>
      <c r="G818" s="12">
        <v>18</v>
      </c>
      <c r="H818" s="12">
        <v>0</v>
      </c>
      <c r="I818" s="6" t="s">
        <v>22</v>
      </c>
      <c r="J818" s="6" t="s">
        <v>80</v>
      </c>
      <c r="K818" s="6" t="s">
        <v>53</v>
      </c>
      <c r="L818" t="str">
        <f>VLOOKUP(E818,Lookup_Data!$C$7:$E$25,2,FALSE)</f>
        <v>Wales</v>
      </c>
      <c r="M818" t="str">
        <f>VLOOKUP(E818,Lookup_Data!$C$7:$E$25,3,FALSE)</f>
        <v>None</v>
      </c>
    </row>
    <row r="819" spans="2:13" x14ac:dyDescent="0.2">
      <c r="B819" s="12" t="s">
        <v>309</v>
      </c>
      <c r="C819" s="10">
        <v>37589</v>
      </c>
      <c r="D819" s="11" t="s">
        <v>397</v>
      </c>
      <c r="E819" s="11" t="s">
        <v>79</v>
      </c>
      <c r="F819" s="12">
        <v>54</v>
      </c>
      <c r="G819" s="12">
        <v>12</v>
      </c>
      <c r="H819" s="12">
        <v>0</v>
      </c>
      <c r="I819" s="6" t="s">
        <v>22</v>
      </c>
      <c r="J819" s="6" t="s">
        <v>80</v>
      </c>
      <c r="K819" s="6" t="s">
        <v>53</v>
      </c>
      <c r="L819" t="str">
        <f>VLOOKUP(E819,Lookup_Data!$C$7:$E$25,2,FALSE)</f>
        <v>Wales</v>
      </c>
      <c r="M819" t="str">
        <f>VLOOKUP(E819,Lookup_Data!$C$7:$E$25,3,FALSE)</f>
        <v>None</v>
      </c>
    </row>
    <row r="820" spans="2:13" x14ac:dyDescent="0.2">
      <c r="B820" s="6" t="s">
        <v>398</v>
      </c>
      <c r="C820" s="7">
        <v>37563</v>
      </c>
      <c r="D820" s="8" t="s">
        <v>296</v>
      </c>
      <c r="E820" s="8" t="s">
        <v>211</v>
      </c>
      <c r="F820" s="6">
        <v>46</v>
      </c>
      <c r="G820" s="6">
        <v>10</v>
      </c>
      <c r="H820" s="6">
        <v>0</v>
      </c>
      <c r="I820" s="6" t="s">
        <v>22</v>
      </c>
      <c r="J820" s="6" t="s">
        <v>18</v>
      </c>
      <c r="K820" s="6" t="s">
        <v>53</v>
      </c>
      <c r="L820" t="str">
        <f>VLOOKUP(E820,Lookup_Data!$C$7:$E$25,2,FALSE)</f>
        <v>England</v>
      </c>
      <c r="M820" t="str">
        <f>VLOOKUP(E820,Lookup_Data!$C$7:$E$25,3,FALSE)</f>
        <v>BUTTS</v>
      </c>
    </row>
    <row r="821" spans="2:13" x14ac:dyDescent="0.2">
      <c r="L821" t="e">
        <f>VLOOKUP(E821,Lookup_Data!$C$7:$E$25,2,FALSE)</f>
        <v>#N/A</v>
      </c>
      <c r="M821" t="e">
        <f>VLOOKUP(E821,Lookup_Data!$C$7:$E$25,3,FALSE)</f>
        <v>#N/A</v>
      </c>
    </row>
    <row r="822" spans="2:13" x14ac:dyDescent="0.2">
      <c r="L822" t="e">
        <f>VLOOKUP(E822,Lookup_Data!$C$7:$E$25,2,FALSE)</f>
        <v>#N/A</v>
      </c>
      <c r="M822" t="e">
        <f>VLOOKUP(E822,Lookup_Data!$C$7:$E$25,3,FALSE)</f>
        <v>#N/A</v>
      </c>
    </row>
    <row r="823" spans="2:13" x14ac:dyDescent="0.2">
      <c r="L823" t="e">
        <f>VLOOKUP(E823,Lookup_Data!$C$7:$E$25,2,FALSE)</f>
        <v>#N/A</v>
      </c>
      <c r="M823" t="e">
        <f>VLOOKUP(E823,Lookup_Data!$C$7:$E$25,3,FALSE)</f>
        <v>#N/A</v>
      </c>
    </row>
    <row r="824" spans="2:13" x14ac:dyDescent="0.2">
      <c r="L824" t="e">
        <f>VLOOKUP(E824,Lookup_Data!$C$7:$E$25,2,FALSE)</f>
        <v>#N/A</v>
      </c>
      <c r="M824" t="e">
        <f>VLOOKUP(E824,Lookup_Data!$C$7:$E$25,3,FALSE)</f>
        <v>#N/A</v>
      </c>
    </row>
    <row r="825" spans="2:13" x14ac:dyDescent="0.2">
      <c r="L825" t="e">
        <f>VLOOKUP(E825,Lookup_Data!$C$7:$E$25,2,FALSE)</f>
        <v>#N/A</v>
      </c>
      <c r="M825" t="e">
        <f>VLOOKUP(E825,Lookup_Data!$C$7:$E$25,3,FALSE)</f>
        <v>#N/A</v>
      </c>
    </row>
    <row r="826" spans="2:13" x14ac:dyDescent="0.2">
      <c r="L826" t="e">
        <f>VLOOKUP(E826,Lookup_Data!$C$7:$E$25,2,FALSE)</f>
        <v>#N/A</v>
      </c>
      <c r="M826" t="e">
        <f>VLOOKUP(E826,Lookup_Data!$C$7:$E$25,3,FALSE)</f>
        <v>#N/A</v>
      </c>
    </row>
    <row r="827" spans="2:13" x14ac:dyDescent="0.2">
      <c r="L827" t="e">
        <f>VLOOKUP(E827,Lookup_Data!$C$7:$E$25,2,FALSE)</f>
        <v>#N/A</v>
      </c>
      <c r="M827" t="e">
        <f>VLOOKUP(E827,Lookup_Data!$C$7:$E$25,3,FALSE)</f>
        <v>#N/A</v>
      </c>
    </row>
    <row r="828" spans="2:13" x14ac:dyDescent="0.2">
      <c r="L828" t="e">
        <f>VLOOKUP(E828,Lookup_Data!$C$7:$E$25,2,FALSE)</f>
        <v>#N/A</v>
      </c>
      <c r="M828" t="e">
        <f>VLOOKUP(E828,Lookup_Data!$C$7:$E$25,3,FALSE)</f>
        <v>#N/A</v>
      </c>
    </row>
    <row r="829" spans="2:13" x14ac:dyDescent="0.2">
      <c r="E829" s="8"/>
    </row>
    <row r="830" spans="2:13" x14ac:dyDescent="0.2">
      <c r="E830" s="8"/>
    </row>
    <row r="831" spans="2:13" x14ac:dyDescent="0.2">
      <c r="E831" s="8"/>
    </row>
  </sheetData>
  <autoFilter ref="B6:M820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0"/>
  <sheetViews>
    <sheetView workbookViewId="0">
      <selection activeCell="E25" sqref="E25"/>
    </sheetView>
  </sheetViews>
  <sheetFormatPr defaultRowHeight="8" x14ac:dyDescent="0.2"/>
  <cols>
    <col min="1" max="1" width="0.1640625" customWidth="1"/>
    <col min="2" max="2" width="11.33203125" style="16" bestFit="1" customWidth="1"/>
    <col min="3" max="3" width="17.33203125" bestFit="1" customWidth="1"/>
    <col min="4" max="4" width="15.33203125" bestFit="1" customWidth="1"/>
    <col min="5" max="5" width="14.6640625" bestFit="1" customWidth="1"/>
    <col min="6" max="6" width="10.83203125" bestFit="1" customWidth="1"/>
    <col min="7" max="8" width="10.6640625" bestFit="1" customWidth="1"/>
    <col min="9" max="9" width="10.83203125" bestFit="1" customWidth="1"/>
    <col min="10" max="10" width="10.6640625" bestFit="1" customWidth="1"/>
    <col min="11" max="11" width="13.1640625" bestFit="1" customWidth="1"/>
    <col min="12" max="14" width="13.83203125" bestFit="1" customWidth="1"/>
    <col min="15" max="16" width="10.83203125" bestFit="1" customWidth="1"/>
  </cols>
  <sheetData>
    <row r="1" spans="2:5" ht="0.75" customHeight="1" x14ac:dyDescent="0.2"/>
    <row r="2" spans="2:5" ht="0.75" customHeight="1" x14ac:dyDescent="0.2"/>
    <row r="3" spans="2:5" ht="0.75" customHeight="1" x14ac:dyDescent="0.2"/>
    <row r="4" spans="2:5" ht="0.75" customHeight="1" x14ac:dyDescent="0.2"/>
    <row r="5" spans="2:5" ht="0.75" customHeight="1" x14ac:dyDescent="0.2"/>
    <row r="6" spans="2:5" x14ac:dyDescent="0.2">
      <c r="B6" s="5" t="s">
        <v>446</v>
      </c>
      <c r="C6" s="5" t="s">
        <v>3</v>
      </c>
      <c r="D6" s="5" t="s">
        <v>447</v>
      </c>
      <c r="E6" s="5" t="s">
        <v>11</v>
      </c>
    </row>
    <row r="7" spans="2:5" x14ac:dyDescent="0.2">
      <c r="B7" s="16">
        <v>1</v>
      </c>
      <c r="C7" s="8" t="s">
        <v>48</v>
      </c>
      <c r="D7" t="s">
        <v>438</v>
      </c>
      <c r="E7" t="s">
        <v>439</v>
      </c>
    </row>
    <row r="8" spans="2:5" x14ac:dyDescent="0.2">
      <c r="B8" s="16">
        <v>2</v>
      </c>
      <c r="C8" s="8" t="s">
        <v>79</v>
      </c>
      <c r="D8" t="s">
        <v>444</v>
      </c>
      <c r="E8" t="s">
        <v>448</v>
      </c>
    </row>
    <row r="9" spans="2:5" x14ac:dyDescent="0.2">
      <c r="B9" s="16">
        <v>3</v>
      </c>
      <c r="C9" s="8" t="s">
        <v>36</v>
      </c>
      <c r="D9" t="s">
        <v>440</v>
      </c>
      <c r="E9" t="s">
        <v>644</v>
      </c>
    </row>
    <row r="10" spans="2:5" x14ac:dyDescent="0.2">
      <c r="B10" s="16">
        <v>4</v>
      </c>
      <c r="C10" s="8" t="s">
        <v>21</v>
      </c>
      <c r="D10" t="s">
        <v>440</v>
      </c>
      <c r="E10" t="s">
        <v>441</v>
      </c>
    </row>
    <row r="11" spans="2:5" x14ac:dyDescent="0.2">
      <c r="B11" s="16">
        <v>5</v>
      </c>
      <c r="C11" s="8" t="s">
        <v>46</v>
      </c>
      <c r="D11" t="s">
        <v>440</v>
      </c>
      <c r="E11" t="s">
        <v>443</v>
      </c>
    </row>
    <row r="12" spans="2:5" x14ac:dyDescent="0.2">
      <c r="B12" s="16">
        <v>6</v>
      </c>
      <c r="C12" s="8" t="s">
        <v>63</v>
      </c>
      <c r="D12" t="s">
        <v>440</v>
      </c>
      <c r="E12" t="s">
        <v>441</v>
      </c>
    </row>
    <row r="13" spans="2:5" x14ac:dyDescent="0.2">
      <c r="B13" s="16">
        <v>7</v>
      </c>
      <c r="C13" s="8" t="s">
        <v>14</v>
      </c>
      <c r="D13" t="s">
        <v>438</v>
      </c>
      <c r="E13" t="s">
        <v>439</v>
      </c>
    </row>
    <row r="14" spans="2:5" x14ac:dyDescent="0.2">
      <c r="B14" s="16">
        <v>8</v>
      </c>
      <c r="C14" s="8" t="s">
        <v>34</v>
      </c>
      <c r="D14" t="s">
        <v>440</v>
      </c>
      <c r="E14" t="s">
        <v>442</v>
      </c>
    </row>
    <row r="15" spans="2:5" x14ac:dyDescent="0.2">
      <c r="B15" s="16">
        <v>9</v>
      </c>
      <c r="C15" s="8" t="s">
        <v>50</v>
      </c>
      <c r="D15" t="s">
        <v>440</v>
      </c>
      <c r="E15" t="s">
        <v>448</v>
      </c>
    </row>
    <row r="16" spans="2:5" x14ac:dyDescent="0.2">
      <c r="B16" s="16">
        <v>10</v>
      </c>
      <c r="C16" s="8" t="s">
        <v>24</v>
      </c>
      <c r="D16" t="s">
        <v>440</v>
      </c>
      <c r="E16" t="s">
        <v>441</v>
      </c>
    </row>
    <row r="17" spans="2:5" x14ac:dyDescent="0.2">
      <c r="B17" s="16">
        <v>11</v>
      </c>
      <c r="C17" s="11" t="s">
        <v>83</v>
      </c>
      <c r="D17" t="s">
        <v>440</v>
      </c>
      <c r="E17" t="s">
        <v>443</v>
      </c>
    </row>
    <row r="18" spans="2:5" x14ac:dyDescent="0.2">
      <c r="B18" s="16">
        <v>12</v>
      </c>
      <c r="C18" s="8" t="s">
        <v>26</v>
      </c>
      <c r="D18" t="s">
        <v>440</v>
      </c>
      <c r="E18" t="s">
        <v>441</v>
      </c>
    </row>
    <row r="19" spans="2:5" x14ac:dyDescent="0.2">
      <c r="B19" s="16">
        <v>13</v>
      </c>
      <c r="C19" s="8" t="s">
        <v>211</v>
      </c>
      <c r="D19" t="s">
        <v>440</v>
      </c>
      <c r="E19" t="s">
        <v>441</v>
      </c>
    </row>
    <row r="20" spans="2:5" x14ac:dyDescent="0.2">
      <c r="B20" s="16">
        <v>14</v>
      </c>
      <c r="C20" s="8" t="s">
        <v>61</v>
      </c>
      <c r="D20" t="s">
        <v>438</v>
      </c>
      <c r="E20" t="s">
        <v>439</v>
      </c>
    </row>
    <row r="21" spans="2:5" x14ac:dyDescent="0.2">
      <c r="B21" s="16">
        <v>15</v>
      </c>
      <c r="C21" s="11" t="s">
        <v>30</v>
      </c>
      <c r="D21" t="s">
        <v>440</v>
      </c>
      <c r="E21" t="s">
        <v>644</v>
      </c>
    </row>
    <row r="22" spans="2:5" x14ac:dyDescent="0.2">
      <c r="B22" s="16">
        <v>16</v>
      </c>
      <c r="C22" s="8" t="s">
        <v>39</v>
      </c>
      <c r="D22" t="s">
        <v>440</v>
      </c>
      <c r="E22" t="s">
        <v>448</v>
      </c>
    </row>
    <row r="23" spans="2:5" x14ac:dyDescent="0.2">
      <c r="B23" s="16">
        <v>17</v>
      </c>
      <c r="C23" s="8" t="s">
        <v>44</v>
      </c>
      <c r="D23" t="s">
        <v>440</v>
      </c>
      <c r="E23" t="s">
        <v>443</v>
      </c>
    </row>
    <row r="24" spans="2:5" x14ac:dyDescent="0.2">
      <c r="B24" s="17">
        <v>18</v>
      </c>
      <c r="C24" s="8" t="s">
        <v>191</v>
      </c>
      <c r="D24" t="s">
        <v>440</v>
      </c>
      <c r="E24" t="s">
        <v>644</v>
      </c>
    </row>
    <row r="25" spans="2:5" x14ac:dyDescent="0.2">
      <c r="B25" s="17">
        <v>19</v>
      </c>
      <c r="C25" s="8" t="s">
        <v>445</v>
      </c>
      <c r="D25" t="s">
        <v>440</v>
      </c>
      <c r="E25" t="s">
        <v>442</v>
      </c>
    </row>
    <row r="26" spans="2:5" x14ac:dyDescent="0.2">
      <c r="B26" s="17"/>
    </row>
    <row r="27" spans="2:5" x14ac:dyDescent="0.2">
      <c r="B27" s="17"/>
    </row>
    <row r="28" spans="2:5" x14ac:dyDescent="0.2">
      <c r="B28" s="17"/>
    </row>
    <row r="29" spans="2:5" x14ac:dyDescent="0.2">
      <c r="B29" s="17"/>
    </row>
    <row r="30" spans="2:5" x14ac:dyDescent="0.2">
      <c r="B30" s="17"/>
    </row>
    <row r="31" spans="2:5" x14ac:dyDescent="0.2">
      <c r="B31" s="17"/>
    </row>
    <row r="32" spans="2:5" x14ac:dyDescent="0.2">
      <c r="B32" s="17"/>
      <c r="C32" s="8"/>
    </row>
    <row r="33" spans="2:3" x14ac:dyDescent="0.2">
      <c r="B33" s="17"/>
      <c r="C33" s="8"/>
    </row>
    <row r="34" spans="2:3" x14ac:dyDescent="0.2">
      <c r="B34" s="17"/>
      <c r="C34" s="8"/>
    </row>
    <row r="35" spans="2:3" x14ac:dyDescent="0.2">
      <c r="B35" s="17"/>
      <c r="C35" s="8"/>
    </row>
    <row r="36" spans="2:3" x14ac:dyDescent="0.2">
      <c r="B36" s="17"/>
      <c r="C36" s="8"/>
    </row>
    <row r="37" spans="2:3" x14ac:dyDescent="0.2">
      <c r="B37" s="17"/>
      <c r="C37" s="8"/>
    </row>
    <row r="38" spans="2:3" x14ac:dyDescent="0.2">
      <c r="C38" s="8"/>
    </row>
    <row r="39" spans="2:3" x14ac:dyDescent="0.2">
      <c r="B39" s="17"/>
      <c r="C39" s="8"/>
    </row>
    <row r="40" spans="2:3" x14ac:dyDescent="0.2">
      <c r="B40" s="17"/>
      <c r="C40" s="8"/>
    </row>
    <row r="41" spans="2:3" x14ac:dyDescent="0.2">
      <c r="B41" s="17"/>
      <c r="C41" s="8"/>
    </row>
    <row r="42" spans="2:3" x14ac:dyDescent="0.2">
      <c r="C42" s="11"/>
    </row>
    <row r="43" spans="2:3" x14ac:dyDescent="0.2">
      <c r="B43" s="17"/>
      <c r="C43" s="8"/>
    </row>
    <row r="44" spans="2:3" x14ac:dyDescent="0.2">
      <c r="B44" s="17"/>
      <c r="C44" s="8"/>
    </row>
    <row r="45" spans="2:3" x14ac:dyDescent="0.2">
      <c r="B45" s="17"/>
      <c r="C45" s="8"/>
    </row>
    <row r="46" spans="2:3" x14ac:dyDescent="0.2">
      <c r="B46" s="17"/>
      <c r="C46" s="11"/>
    </row>
    <row r="47" spans="2:3" x14ac:dyDescent="0.2">
      <c r="B47" s="17"/>
      <c r="C47" s="8"/>
    </row>
    <row r="48" spans="2:3" x14ac:dyDescent="0.2">
      <c r="B48" s="17"/>
      <c r="C48" s="8"/>
    </row>
    <row r="49" spans="2:3" x14ac:dyDescent="0.2">
      <c r="B49" s="17"/>
      <c r="C49" s="8"/>
    </row>
    <row r="50" spans="2:3" x14ac:dyDescent="0.2">
      <c r="B50" s="17"/>
      <c r="C50" s="8"/>
    </row>
    <row r="51" spans="2:3" x14ac:dyDescent="0.2">
      <c r="B51" s="17"/>
    </row>
    <row r="52" spans="2:3" x14ac:dyDescent="0.2">
      <c r="B52" s="17"/>
    </row>
    <row r="53" spans="2:3" x14ac:dyDescent="0.2">
      <c r="B53" s="17"/>
    </row>
    <row r="54" spans="2:3" x14ac:dyDescent="0.2">
      <c r="B54" s="17"/>
    </row>
    <row r="55" spans="2:3" x14ac:dyDescent="0.2">
      <c r="B55" s="17"/>
    </row>
    <row r="58" spans="2:3" x14ac:dyDescent="0.2">
      <c r="B58" s="17"/>
    </row>
    <row r="59" spans="2:3" x14ac:dyDescent="0.2">
      <c r="B59" s="17"/>
    </row>
    <row r="60" spans="2:3" x14ac:dyDescent="0.2">
      <c r="B60" s="18"/>
    </row>
  </sheetData>
  <autoFilter ref="B6:E25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2"/>
  <sheetViews>
    <sheetView topLeftCell="A286" workbookViewId="0">
      <selection activeCell="L307" sqref="L307:M362"/>
    </sheetView>
  </sheetViews>
  <sheetFormatPr defaultRowHeight="8" x14ac:dyDescent="0.2"/>
  <cols>
    <col min="1" max="1" width="0.1640625" customWidth="1"/>
    <col min="2" max="2" width="8" style="12" bestFit="1" customWidth="1"/>
    <col min="3" max="3" width="10.1640625" style="10" bestFit="1" customWidth="1"/>
    <col min="4" max="4" width="19.1640625" style="11" bestFit="1" customWidth="1"/>
    <col min="5" max="5" width="12" style="11" bestFit="1" customWidth="1"/>
    <col min="6" max="6" width="7" style="12" bestFit="1" customWidth="1"/>
    <col min="7" max="7" width="5.33203125" style="12" bestFit="1" customWidth="1"/>
    <col min="8" max="9" width="7.1640625" style="12" bestFit="1" customWidth="1"/>
    <col min="10" max="10" width="8.83203125" style="12" bestFit="1" customWidth="1"/>
    <col min="11" max="11" width="6.83203125" style="12" bestFit="1" customWidth="1"/>
    <col min="12" max="12" width="7.83203125" style="12" bestFit="1" customWidth="1"/>
    <col min="13" max="13" width="8.1640625" bestFit="1" customWidth="1"/>
    <col min="14" max="14" width="3" style="12" bestFit="1" customWidth="1"/>
    <col min="15" max="15" width="3.33203125" style="12" bestFit="1" customWidth="1"/>
    <col min="16" max="16" width="3" style="12" bestFit="1" customWidth="1"/>
    <col min="17" max="17" width="6.6640625" style="12" bestFit="1" customWidth="1"/>
    <col min="18" max="18" width="7.1640625" style="12" bestFit="1" customWidth="1"/>
    <col min="19" max="19" width="17.33203125" style="12" bestFit="1" customWidth="1"/>
    <col min="20" max="20" width="12.1640625" style="12" bestFit="1" customWidth="1"/>
    <col min="21" max="21" width="10.6640625" style="12" bestFit="1" customWidth="1"/>
    <col min="22" max="22" width="12.33203125" style="12" bestFit="1" customWidth="1"/>
  </cols>
  <sheetData>
    <row r="1" spans="2:22" ht="0.75" customHeight="1" x14ac:dyDescent="0.2"/>
    <row r="2" spans="2:22" ht="0.75" customHeight="1" x14ac:dyDescent="0.2"/>
    <row r="3" spans="2:22" ht="0.75" customHeight="1" x14ac:dyDescent="0.2"/>
    <row r="4" spans="2:22" ht="0.75" customHeight="1" x14ac:dyDescent="0.2"/>
    <row r="5" spans="2:22" ht="0.75" customHeight="1" x14ac:dyDescent="0.2"/>
    <row r="6" spans="2:22" x14ac:dyDescent="0.2">
      <c r="B6" s="1" t="s">
        <v>0</v>
      </c>
      <c r="C6" s="2" t="s">
        <v>1</v>
      </c>
      <c r="D6" s="3" t="s">
        <v>2</v>
      </c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1" t="s">
        <v>10</v>
      </c>
      <c r="M6" s="5" t="s">
        <v>11</v>
      </c>
      <c r="N6" s="5">
        <v>1</v>
      </c>
      <c r="O6" s="5">
        <v>2</v>
      </c>
      <c r="P6" s="5">
        <v>3</v>
      </c>
      <c r="Q6" s="5" t="s">
        <v>505</v>
      </c>
      <c r="R6" s="5" t="s">
        <v>506</v>
      </c>
      <c r="S6" s="5" t="s">
        <v>507</v>
      </c>
      <c r="T6" s="5" t="s">
        <v>502</v>
      </c>
      <c r="U6" s="5" t="s">
        <v>503</v>
      </c>
      <c r="V6" s="5" t="s">
        <v>504</v>
      </c>
    </row>
    <row r="7" spans="2:22" x14ac:dyDescent="0.2">
      <c r="B7" s="6" t="s">
        <v>398</v>
      </c>
      <c r="C7" s="7">
        <v>37560</v>
      </c>
      <c r="D7" s="8" t="s">
        <v>399</v>
      </c>
      <c r="E7" s="8" t="s">
        <v>48</v>
      </c>
      <c r="F7" s="6">
        <v>559</v>
      </c>
      <c r="G7" s="6">
        <v>60</v>
      </c>
      <c r="H7" s="6">
        <v>26</v>
      </c>
      <c r="I7" s="6" t="s">
        <v>15</v>
      </c>
      <c r="J7" s="6" t="s">
        <v>18</v>
      </c>
      <c r="K7" s="6" t="s">
        <v>17</v>
      </c>
      <c r="L7" t="str">
        <f>VLOOKUP(E7,Lookup_Data!$C$7:$E$25,2,FALSE)</f>
        <v>Scotland</v>
      </c>
      <c r="M7" t="str">
        <f>VLOOKUP(E7,Lookup_Data!$C$7:$E$25,3,FALSE)</f>
        <v>SUSF</v>
      </c>
      <c r="N7" s="12">
        <f t="shared" ref="N7:N70" si="0">IF(E7=E6,0,1)</f>
        <v>1</v>
      </c>
      <c r="O7" s="12">
        <f t="shared" ref="O7:O70" si="1">IF(N7=1,N7,O6+1)</f>
        <v>1</v>
      </c>
      <c r="P7" s="12">
        <f t="shared" ref="P7:P70" si="2">IF(O7&lt;5,O7,4+O7-4*ROUNDUP(O7/4,0))</f>
        <v>1</v>
      </c>
      <c r="Q7" s="12">
        <f>IF(N8=1,1,IF(P7=4,1,0))*ROUNDUP(O7/4,0)</f>
        <v>0</v>
      </c>
      <c r="R7" s="12" t="str">
        <f>IF(Q7=1,"A",IF(Q7=2,"B",IF(Q7=3,"C",IF(Q7=4,"D",IF(Q7=5,"E",IF(Q7=6,"F",IF(Q7=7,"G",IF(Q7=8,"H",""))))))))</f>
        <v/>
      </c>
      <c r="S7" s="12" t="str">
        <f>IF(Q7=0,"",CONCATENATE(E7," '",R7,"'"))</f>
        <v/>
      </c>
      <c r="T7" s="12">
        <f t="shared" ref="T7:T23" si="3">IF($P7=1,F7,IF($P7=2,F7+F6,IF($P7=3,F7+F6+F5,IF($P7=4,F7+F6+F5+F4,0))))*IF($N8=1,1,IF($P7=4,1,0))</f>
        <v>0</v>
      </c>
      <c r="U7" s="12">
        <f t="shared" ref="U7:V22" si="4">IF($P7=1,G7,IF($P7=2,G7+G6,IF($P7=3,G7+G6+G5,IF($P7=4,G7+G6+G5+G4,0))))*IF($N8=1,1,IF($P7=4,1,0))</f>
        <v>0</v>
      </c>
      <c r="V7" s="12">
        <f t="shared" si="4"/>
        <v>0</v>
      </c>
    </row>
    <row r="8" spans="2:22" x14ac:dyDescent="0.2">
      <c r="B8" s="6" t="s">
        <v>398</v>
      </c>
      <c r="C8" s="7">
        <v>37560</v>
      </c>
      <c r="D8" s="8" t="s">
        <v>47</v>
      </c>
      <c r="E8" s="8" t="s">
        <v>48</v>
      </c>
      <c r="F8" s="6">
        <v>523</v>
      </c>
      <c r="G8" s="6">
        <v>60</v>
      </c>
      <c r="H8" s="6">
        <v>16</v>
      </c>
      <c r="I8" s="6" t="s">
        <v>15</v>
      </c>
      <c r="J8" s="6" t="s">
        <v>18</v>
      </c>
      <c r="K8" s="6" t="s">
        <v>17</v>
      </c>
      <c r="L8" t="str">
        <f>VLOOKUP(E8,Lookup_Data!$C$7:$E$25,2,FALSE)</f>
        <v>Scotland</v>
      </c>
      <c r="M8" t="str">
        <f>VLOOKUP(E8,Lookup_Data!$C$7:$E$25,3,FALSE)</f>
        <v>SUSF</v>
      </c>
      <c r="N8" s="12">
        <f t="shared" si="0"/>
        <v>0</v>
      </c>
      <c r="O8" s="12">
        <f t="shared" si="1"/>
        <v>2</v>
      </c>
      <c r="P8" s="12">
        <f t="shared" si="2"/>
        <v>2</v>
      </c>
      <c r="Q8" s="12">
        <f t="shared" ref="Q8:Q71" si="5">IF(N9=1,1,IF(P8=4,1,0))*ROUNDUP(O8/4,0)</f>
        <v>0</v>
      </c>
      <c r="R8" s="12" t="str">
        <f t="shared" ref="R8:R71" si="6">IF(Q8=1,"A",IF(Q8=2,"B",IF(Q8=3,"C",IF(Q8=4,"D",IF(Q8=5,"E",IF(Q8=6,"F",IF(Q8=7,"G",IF(Q8=8,"H",""))))))))</f>
        <v/>
      </c>
      <c r="S8" s="12" t="str">
        <f t="shared" ref="S8:S71" si="7">IF(Q8=0,"",CONCATENATE(E8," '",R8,"'"))</f>
        <v/>
      </c>
      <c r="T8" s="12">
        <f t="shared" si="3"/>
        <v>0</v>
      </c>
      <c r="U8" s="12">
        <f t="shared" si="4"/>
        <v>0</v>
      </c>
      <c r="V8" s="12">
        <f t="shared" si="4"/>
        <v>0</v>
      </c>
    </row>
    <row r="9" spans="2:22" x14ac:dyDescent="0.2">
      <c r="B9" s="6" t="s">
        <v>398</v>
      </c>
      <c r="C9" s="7">
        <v>37560</v>
      </c>
      <c r="D9" s="8" t="s">
        <v>91</v>
      </c>
      <c r="E9" s="8" t="s">
        <v>48</v>
      </c>
      <c r="F9" s="6">
        <v>501</v>
      </c>
      <c r="G9" s="6">
        <v>60</v>
      </c>
      <c r="H9" s="6">
        <v>13</v>
      </c>
      <c r="I9" s="6" t="s">
        <v>15</v>
      </c>
      <c r="J9" s="6" t="s">
        <v>18</v>
      </c>
      <c r="K9" s="6" t="s">
        <v>17</v>
      </c>
      <c r="L9" t="str">
        <f>VLOOKUP(E9,Lookup_Data!$C$7:$E$25,2,FALSE)</f>
        <v>Scotland</v>
      </c>
      <c r="M9" t="str">
        <f>VLOOKUP(E9,Lookup_Data!$C$7:$E$25,3,FALSE)</f>
        <v>SUSF</v>
      </c>
      <c r="N9" s="12">
        <f t="shared" si="0"/>
        <v>0</v>
      </c>
      <c r="O9" s="12">
        <f t="shared" si="1"/>
        <v>3</v>
      </c>
      <c r="P9" s="12">
        <f t="shared" si="2"/>
        <v>3</v>
      </c>
      <c r="Q9" s="12">
        <f t="shared" si="5"/>
        <v>0</v>
      </c>
      <c r="R9" s="12" t="str">
        <f t="shared" si="6"/>
        <v/>
      </c>
      <c r="S9" s="12" t="str">
        <f t="shared" si="7"/>
        <v/>
      </c>
      <c r="T9" s="12">
        <f t="shared" si="3"/>
        <v>0</v>
      </c>
      <c r="U9" s="12">
        <f t="shared" si="4"/>
        <v>0</v>
      </c>
      <c r="V9" s="12">
        <f t="shared" si="4"/>
        <v>0</v>
      </c>
    </row>
    <row r="10" spans="2:22" x14ac:dyDescent="0.2">
      <c r="B10" s="6" t="s">
        <v>398</v>
      </c>
      <c r="C10" s="7">
        <v>37560</v>
      </c>
      <c r="D10" s="8" t="s">
        <v>134</v>
      </c>
      <c r="E10" s="8" t="s">
        <v>48</v>
      </c>
      <c r="F10" s="6">
        <v>411</v>
      </c>
      <c r="G10" s="6">
        <v>59</v>
      </c>
      <c r="H10" s="6">
        <v>8</v>
      </c>
      <c r="I10" s="6" t="s">
        <v>15</v>
      </c>
      <c r="J10" s="6" t="s">
        <v>18</v>
      </c>
      <c r="K10" s="6" t="s">
        <v>17</v>
      </c>
      <c r="L10" t="str">
        <f>VLOOKUP(E10,Lookup_Data!$C$7:$E$25,2,FALSE)</f>
        <v>Scotland</v>
      </c>
      <c r="M10" t="str">
        <f>VLOOKUP(E10,Lookup_Data!$C$7:$E$25,3,FALSE)</f>
        <v>SUSF</v>
      </c>
      <c r="N10" s="12">
        <f t="shared" si="0"/>
        <v>0</v>
      </c>
      <c r="O10" s="12">
        <f t="shared" si="1"/>
        <v>4</v>
      </c>
      <c r="P10" s="12">
        <f t="shared" si="2"/>
        <v>4</v>
      </c>
      <c r="Q10" s="12">
        <f t="shared" si="5"/>
        <v>1</v>
      </c>
      <c r="R10" s="12" t="str">
        <f t="shared" si="6"/>
        <v>A</v>
      </c>
      <c r="S10" s="12" t="str">
        <f t="shared" si="7"/>
        <v>Aberdeen 'A'</v>
      </c>
      <c r="T10" s="12">
        <f t="shared" si="3"/>
        <v>1994</v>
      </c>
      <c r="U10" s="12">
        <f t="shared" si="4"/>
        <v>239</v>
      </c>
      <c r="V10" s="12">
        <f t="shared" si="4"/>
        <v>63</v>
      </c>
    </row>
    <row r="11" spans="2:22" x14ac:dyDescent="0.2">
      <c r="B11" s="6" t="s">
        <v>398</v>
      </c>
      <c r="C11" s="7">
        <v>37556</v>
      </c>
      <c r="D11" s="8" t="s">
        <v>376</v>
      </c>
      <c r="E11" s="8" t="s">
        <v>48</v>
      </c>
      <c r="F11" s="6">
        <v>321</v>
      </c>
      <c r="G11" s="6">
        <v>59</v>
      </c>
      <c r="H11" s="6">
        <v>1</v>
      </c>
      <c r="I11" s="6" t="s">
        <v>15</v>
      </c>
      <c r="J11" s="6" t="s">
        <v>18</v>
      </c>
      <c r="K11" s="6" t="s">
        <v>17</v>
      </c>
      <c r="L11" t="str">
        <f>VLOOKUP(E11,Lookup_Data!$C$7:$E$25,2,FALSE)</f>
        <v>Scotland</v>
      </c>
      <c r="M11" t="str">
        <f>VLOOKUP(E11,Lookup_Data!$C$7:$E$25,3,FALSE)</f>
        <v>SUSF</v>
      </c>
      <c r="N11" s="12">
        <f t="shared" si="0"/>
        <v>0</v>
      </c>
      <c r="O11" s="12">
        <f t="shared" si="1"/>
        <v>5</v>
      </c>
      <c r="P11" s="12">
        <f t="shared" si="2"/>
        <v>1</v>
      </c>
      <c r="Q11" s="12">
        <f t="shared" si="5"/>
        <v>0</v>
      </c>
      <c r="R11" s="12" t="str">
        <f t="shared" si="6"/>
        <v/>
      </c>
      <c r="S11" s="12" t="str">
        <f t="shared" si="7"/>
        <v/>
      </c>
      <c r="T11" s="12">
        <f t="shared" si="3"/>
        <v>0</v>
      </c>
      <c r="U11" s="12">
        <f t="shared" si="4"/>
        <v>0</v>
      </c>
      <c r="V11" s="12">
        <f t="shared" si="4"/>
        <v>0</v>
      </c>
    </row>
    <row r="12" spans="2:22" x14ac:dyDescent="0.2">
      <c r="B12" s="6" t="s">
        <v>398</v>
      </c>
      <c r="C12" s="7">
        <v>37556</v>
      </c>
      <c r="D12" s="8" t="s">
        <v>426</v>
      </c>
      <c r="E12" s="8" t="s">
        <v>48</v>
      </c>
      <c r="F12" s="6">
        <v>213</v>
      </c>
      <c r="G12" s="6">
        <v>45</v>
      </c>
      <c r="H12" s="6">
        <v>0</v>
      </c>
      <c r="I12" s="6" t="s">
        <v>15</v>
      </c>
      <c r="J12" s="6" t="s">
        <v>18</v>
      </c>
      <c r="K12" s="6" t="s">
        <v>53</v>
      </c>
      <c r="L12" t="str">
        <f>VLOOKUP(E12,Lookup_Data!$C$7:$E$25,2,FALSE)</f>
        <v>Scotland</v>
      </c>
      <c r="M12" t="str">
        <f>VLOOKUP(E12,Lookup_Data!$C$7:$E$25,3,FALSE)</f>
        <v>SUSF</v>
      </c>
      <c r="N12" s="12">
        <f t="shared" si="0"/>
        <v>0</v>
      </c>
      <c r="O12" s="12">
        <f t="shared" si="1"/>
        <v>6</v>
      </c>
      <c r="P12" s="12">
        <f t="shared" si="2"/>
        <v>2</v>
      </c>
      <c r="Q12" s="12">
        <f t="shared" si="5"/>
        <v>0</v>
      </c>
      <c r="R12" s="12" t="str">
        <f t="shared" si="6"/>
        <v/>
      </c>
      <c r="S12" s="12" t="str">
        <f t="shared" si="7"/>
        <v/>
      </c>
      <c r="T12" s="12">
        <f t="shared" si="3"/>
        <v>0</v>
      </c>
      <c r="U12" s="12">
        <f t="shared" si="4"/>
        <v>0</v>
      </c>
      <c r="V12" s="12">
        <f t="shared" si="4"/>
        <v>0</v>
      </c>
    </row>
    <row r="13" spans="2:22" x14ac:dyDescent="0.2">
      <c r="B13" s="6" t="s">
        <v>398</v>
      </c>
      <c r="C13" s="7">
        <v>37556</v>
      </c>
      <c r="D13" s="8" t="s">
        <v>436</v>
      </c>
      <c r="E13" s="8" t="s">
        <v>48</v>
      </c>
      <c r="F13" s="6">
        <v>113</v>
      </c>
      <c r="G13" s="6">
        <v>29</v>
      </c>
      <c r="H13" s="6">
        <v>0</v>
      </c>
      <c r="I13" s="6" t="s">
        <v>22</v>
      </c>
      <c r="J13" s="6" t="s">
        <v>18</v>
      </c>
      <c r="K13" s="6" t="s">
        <v>53</v>
      </c>
      <c r="L13" t="str">
        <f>VLOOKUP(E13,Lookup_Data!$C$7:$E$25,2,FALSE)</f>
        <v>Scotland</v>
      </c>
      <c r="M13" t="str">
        <f>VLOOKUP(E13,Lookup_Data!$C$7:$E$25,3,FALSE)</f>
        <v>SUSF</v>
      </c>
      <c r="N13" s="12">
        <f t="shared" si="0"/>
        <v>0</v>
      </c>
      <c r="O13" s="12">
        <f t="shared" si="1"/>
        <v>7</v>
      </c>
      <c r="P13" s="12">
        <f t="shared" si="2"/>
        <v>3</v>
      </c>
      <c r="Q13" s="12">
        <f t="shared" si="5"/>
        <v>2</v>
      </c>
      <c r="R13" s="12" t="str">
        <f t="shared" si="6"/>
        <v>B</v>
      </c>
      <c r="S13" s="12" t="str">
        <f t="shared" si="7"/>
        <v>Aberdeen 'B'</v>
      </c>
      <c r="T13" s="12">
        <f t="shared" si="3"/>
        <v>647</v>
      </c>
      <c r="U13" s="12">
        <f t="shared" si="4"/>
        <v>133</v>
      </c>
      <c r="V13" s="12">
        <f t="shared" si="4"/>
        <v>1</v>
      </c>
    </row>
    <row r="14" spans="2:22" x14ac:dyDescent="0.2">
      <c r="B14" s="6" t="s">
        <v>398</v>
      </c>
      <c r="C14" s="7">
        <v>37556</v>
      </c>
      <c r="D14" s="8" t="s">
        <v>78</v>
      </c>
      <c r="E14" s="8" t="s">
        <v>79</v>
      </c>
      <c r="F14" s="6">
        <v>538</v>
      </c>
      <c r="G14" s="6">
        <v>60</v>
      </c>
      <c r="H14" s="6">
        <v>23</v>
      </c>
      <c r="I14" s="6" t="s">
        <v>15</v>
      </c>
      <c r="J14" s="6" t="s">
        <v>80</v>
      </c>
      <c r="K14" s="6" t="s">
        <v>17</v>
      </c>
      <c r="L14" t="str">
        <f>VLOOKUP(E14,Lookup_Data!$C$7:$E$25,2,FALSE)</f>
        <v>Wales</v>
      </c>
      <c r="M14" t="str">
        <f>VLOOKUP(E14,Lookup_Data!$C$7:$E$25,3,FALSE)</f>
        <v>None</v>
      </c>
      <c r="N14" s="12">
        <f t="shared" si="0"/>
        <v>1</v>
      </c>
      <c r="O14" s="12">
        <f t="shared" si="1"/>
        <v>1</v>
      </c>
      <c r="P14" s="12">
        <f t="shared" si="2"/>
        <v>1</v>
      </c>
      <c r="Q14" s="12">
        <f t="shared" si="5"/>
        <v>0</v>
      </c>
      <c r="R14" s="12" t="str">
        <f t="shared" si="6"/>
        <v/>
      </c>
      <c r="S14" s="12" t="str">
        <f t="shared" si="7"/>
        <v/>
      </c>
      <c r="T14" s="12">
        <f t="shared" si="3"/>
        <v>0</v>
      </c>
      <c r="U14" s="12">
        <f t="shared" si="4"/>
        <v>0</v>
      </c>
      <c r="V14" s="12">
        <f t="shared" si="4"/>
        <v>0</v>
      </c>
    </row>
    <row r="15" spans="2:22" x14ac:dyDescent="0.2">
      <c r="B15" s="6" t="s">
        <v>398</v>
      </c>
      <c r="C15" s="7">
        <v>37547</v>
      </c>
      <c r="D15" s="8" t="s">
        <v>122</v>
      </c>
      <c r="E15" s="8" t="s">
        <v>79</v>
      </c>
      <c r="F15" s="6">
        <v>479</v>
      </c>
      <c r="G15" s="6">
        <v>60</v>
      </c>
      <c r="H15" s="6">
        <v>6</v>
      </c>
      <c r="I15" s="6" t="s">
        <v>15</v>
      </c>
      <c r="J15" s="6" t="s">
        <v>18</v>
      </c>
      <c r="K15" s="6" t="s">
        <v>17</v>
      </c>
      <c r="L15" t="str">
        <f>VLOOKUP(E15,Lookup_Data!$C$7:$E$25,2,FALSE)</f>
        <v>Wales</v>
      </c>
      <c r="M15" t="str">
        <f>VLOOKUP(E15,Lookup_Data!$C$7:$E$25,3,FALSE)</f>
        <v>None</v>
      </c>
      <c r="N15" s="12">
        <f t="shared" si="0"/>
        <v>0</v>
      </c>
      <c r="O15" s="12">
        <f t="shared" si="1"/>
        <v>2</v>
      </c>
      <c r="P15" s="12">
        <f t="shared" si="2"/>
        <v>2</v>
      </c>
      <c r="Q15" s="12">
        <f t="shared" si="5"/>
        <v>0</v>
      </c>
      <c r="R15" s="12" t="str">
        <f t="shared" si="6"/>
        <v/>
      </c>
      <c r="S15" s="12" t="str">
        <f t="shared" si="7"/>
        <v/>
      </c>
      <c r="T15" s="12">
        <f t="shared" si="3"/>
        <v>0</v>
      </c>
      <c r="U15" s="12">
        <f t="shared" si="4"/>
        <v>0</v>
      </c>
      <c r="V15" s="12">
        <f t="shared" si="4"/>
        <v>0</v>
      </c>
    </row>
    <row r="16" spans="2:22" x14ac:dyDescent="0.2">
      <c r="B16" s="6" t="s">
        <v>398</v>
      </c>
      <c r="C16" s="7">
        <v>37547</v>
      </c>
      <c r="D16" s="8" t="s">
        <v>109</v>
      </c>
      <c r="E16" s="8" t="s">
        <v>79</v>
      </c>
      <c r="F16" s="6">
        <v>441</v>
      </c>
      <c r="G16" s="6">
        <v>59</v>
      </c>
      <c r="H16" s="6">
        <v>11</v>
      </c>
      <c r="I16" s="6" t="s">
        <v>15</v>
      </c>
      <c r="J16" s="6" t="s">
        <v>18</v>
      </c>
      <c r="K16" s="6" t="s">
        <v>17</v>
      </c>
      <c r="L16" t="str">
        <f>VLOOKUP(E16,Lookup_Data!$C$7:$E$25,2,FALSE)</f>
        <v>Wales</v>
      </c>
      <c r="M16" t="str">
        <f>VLOOKUP(E16,Lookup_Data!$C$7:$E$25,3,FALSE)</f>
        <v>None</v>
      </c>
      <c r="N16" s="12">
        <f t="shared" si="0"/>
        <v>0</v>
      </c>
      <c r="O16" s="12">
        <f t="shared" si="1"/>
        <v>3</v>
      </c>
      <c r="P16" s="12">
        <f t="shared" si="2"/>
        <v>3</v>
      </c>
      <c r="Q16" s="12">
        <f t="shared" si="5"/>
        <v>0</v>
      </c>
      <c r="R16" s="12" t="str">
        <f t="shared" si="6"/>
        <v/>
      </c>
      <c r="S16" s="12" t="str">
        <f t="shared" si="7"/>
        <v/>
      </c>
      <c r="T16" s="12">
        <f t="shared" si="3"/>
        <v>0</v>
      </c>
      <c r="U16" s="12">
        <f t="shared" si="4"/>
        <v>0</v>
      </c>
      <c r="V16" s="12">
        <f t="shared" si="4"/>
        <v>0</v>
      </c>
    </row>
    <row r="17" spans="2:22" x14ac:dyDescent="0.2">
      <c r="B17" s="6" t="s">
        <v>398</v>
      </c>
      <c r="C17" s="7">
        <v>37556</v>
      </c>
      <c r="D17" s="8" t="s">
        <v>144</v>
      </c>
      <c r="E17" s="8" t="s">
        <v>79</v>
      </c>
      <c r="F17" s="6">
        <v>390</v>
      </c>
      <c r="G17" s="6">
        <v>58</v>
      </c>
      <c r="H17" s="6">
        <v>5</v>
      </c>
      <c r="I17" s="6" t="s">
        <v>22</v>
      </c>
      <c r="J17" s="6" t="s">
        <v>18</v>
      </c>
      <c r="K17" s="6" t="s">
        <v>17</v>
      </c>
      <c r="L17" t="str">
        <f>VLOOKUP(E17,Lookup_Data!$C$7:$E$25,2,FALSE)</f>
        <v>Wales</v>
      </c>
      <c r="M17" t="str">
        <f>VLOOKUP(E17,Lookup_Data!$C$7:$E$25,3,FALSE)</f>
        <v>None</v>
      </c>
      <c r="N17" s="12">
        <f t="shared" si="0"/>
        <v>0</v>
      </c>
      <c r="O17" s="12">
        <f t="shared" si="1"/>
        <v>4</v>
      </c>
      <c r="P17" s="12">
        <f t="shared" si="2"/>
        <v>4</v>
      </c>
      <c r="Q17" s="12">
        <f t="shared" si="5"/>
        <v>1</v>
      </c>
      <c r="R17" s="12" t="str">
        <f t="shared" si="6"/>
        <v>A</v>
      </c>
      <c r="S17" s="12" t="str">
        <f t="shared" si="7"/>
        <v>Bangor 'A'</v>
      </c>
      <c r="T17" s="12">
        <f t="shared" si="3"/>
        <v>1848</v>
      </c>
      <c r="U17" s="12">
        <f t="shared" si="4"/>
        <v>237</v>
      </c>
      <c r="V17" s="12">
        <f t="shared" si="4"/>
        <v>45</v>
      </c>
    </row>
    <row r="18" spans="2:22" x14ac:dyDescent="0.2">
      <c r="B18" s="6" t="s">
        <v>398</v>
      </c>
      <c r="C18" s="7">
        <v>37556</v>
      </c>
      <c r="D18" s="8" t="s">
        <v>238</v>
      </c>
      <c r="E18" s="8" t="s">
        <v>79</v>
      </c>
      <c r="F18" s="6">
        <v>385</v>
      </c>
      <c r="G18" s="6">
        <v>60</v>
      </c>
      <c r="H18" s="6">
        <v>2</v>
      </c>
      <c r="I18" s="6" t="s">
        <v>22</v>
      </c>
      <c r="J18" s="6" t="s">
        <v>80</v>
      </c>
      <c r="K18" s="6" t="s">
        <v>17</v>
      </c>
      <c r="L18" t="str">
        <f>VLOOKUP(E18,Lookup_Data!$C$7:$E$25,2,FALSE)</f>
        <v>Wales</v>
      </c>
      <c r="M18" t="str">
        <f>VLOOKUP(E18,Lookup_Data!$C$7:$E$25,3,FALSE)</f>
        <v>None</v>
      </c>
      <c r="N18" s="12">
        <f t="shared" si="0"/>
        <v>0</v>
      </c>
      <c r="O18" s="12">
        <f t="shared" si="1"/>
        <v>5</v>
      </c>
      <c r="P18" s="12">
        <f t="shared" si="2"/>
        <v>1</v>
      </c>
      <c r="Q18" s="12">
        <f t="shared" si="5"/>
        <v>0</v>
      </c>
      <c r="R18" s="12" t="str">
        <f t="shared" si="6"/>
        <v/>
      </c>
      <c r="S18" s="12" t="str">
        <f t="shared" si="7"/>
        <v/>
      </c>
      <c r="T18" s="12">
        <f t="shared" si="3"/>
        <v>0</v>
      </c>
      <c r="U18" s="12">
        <f t="shared" si="4"/>
        <v>0</v>
      </c>
      <c r="V18" s="12">
        <f t="shared" si="4"/>
        <v>0</v>
      </c>
    </row>
    <row r="19" spans="2:22" x14ac:dyDescent="0.2">
      <c r="B19" s="6" t="s">
        <v>398</v>
      </c>
      <c r="C19" s="7">
        <v>37547</v>
      </c>
      <c r="D19" s="8" t="s">
        <v>166</v>
      </c>
      <c r="E19" s="8" t="s">
        <v>79</v>
      </c>
      <c r="F19" s="6">
        <v>279</v>
      </c>
      <c r="G19" s="6">
        <v>54</v>
      </c>
      <c r="H19" s="6">
        <v>2</v>
      </c>
      <c r="I19" s="6" t="s">
        <v>22</v>
      </c>
      <c r="J19" s="6" t="s">
        <v>18</v>
      </c>
      <c r="K19" s="6" t="s">
        <v>53</v>
      </c>
      <c r="L19" t="str">
        <f>VLOOKUP(E19,Lookup_Data!$C$7:$E$25,2,FALSE)</f>
        <v>Wales</v>
      </c>
      <c r="M19" t="str">
        <f>VLOOKUP(E19,Lookup_Data!$C$7:$E$25,3,FALSE)</f>
        <v>None</v>
      </c>
      <c r="N19" s="12">
        <f t="shared" si="0"/>
        <v>0</v>
      </c>
      <c r="O19" s="12">
        <f t="shared" si="1"/>
        <v>6</v>
      </c>
      <c r="P19" s="12">
        <f t="shared" si="2"/>
        <v>2</v>
      </c>
      <c r="Q19" s="12">
        <f t="shared" si="5"/>
        <v>0</v>
      </c>
      <c r="R19" s="12" t="str">
        <f t="shared" si="6"/>
        <v/>
      </c>
      <c r="S19" s="12" t="str">
        <f t="shared" si="7"/>
        <v/>
      </c>
      <c r="T19" s="12">
        <f t="shared" si="3"/>
        <v>0</v>
      </c>
      <c r="U19" s="12">
        <f t="shared" si="4"/>
        <v>0</v>
      </c>
      <c r="V19" s="12">
        <f t="shared" si="4"/>
        <v>0</v>
      </c>
    </row>
    <row r="20" spans="2:22" x14ac:dyDescent="0.2">
      <c r="B20" s="6" t="s">
        <v>398</v>
      </c>
      <c r="C20" s="7">
        <v>37547</v>
      </c>
      <c r="D20" s="8" t="s">
        <v>369</v>
      </c>
      <c r="E20" s="8" t="s">
        <v>79</v>
      </c>
      <c r="F20" s="6">
        <v>249</v>
      </c>
      <c r="G20" s="6">
        <v>48</v>
      </c>
      <c r="H20" s="6">
        <v>1</v>
      </c>
      <c r="I20" s="6" t="s">
        <v>15</v>
      </c>
      <c r="J20" s="6" t="s">
        <v>80</v>
      </c>
      <c r="K20" s="6" t="s">
        <v>53</v>
      </c>
      <c r="L20" t="str">
        <f>VLOOKUP(E20,Lookup_Data!$C$7:$E$25,2,FALSE)</f>
        <v>Wales</v>
      </c>
      <c r="M20" t="str">
        <f>VLOOKUP(E20,Lookup_Data!$C$7:$E$25,3,FALSE)</f>
        <v>None</v>
      </c>
      <c r="N20" s="12">
        <f t="shared" si="0"/>
        <v>0</v>
      </c>
      <c r="O20" s="12">
        <f t="shared" si="1"/>
        <v>7</v>
      </c>
      <c r="P20" s="12">
        <f t="shared" si="2"/>
        <v>3</v>
      </c>
      <c r="Q20" s="12">
        <f t="shared" si="5"/>
        <v>0</v>
      </c>
      <c r="R20" s="12" t="str">
        <f t="shared" si="6"/>
        <v/>
      </c>
      <c r="S20" s="12" t="str">
        <f t="shared" si="7"/>
        <v/>
      </c>
      <c r="T20" s="12">
        <f t="shared" si="3"/>
        <v>0</v>
      </c>
      <c r="U20" s="12">
        <f t="shared" si="4"/>
        <v>0</v>
      </c>
      <c r="V20" s="12">
        <f t="shared" si="4"/>
        <v>0</v>
      </c>
    </row>
    <row r="21" spans="2:22" x14ac:dyDescent="0.2">
      <c r="B21" s="6" t="s">
        <v>398</v>
      </c>
      <c r="C21" s="7">
        <v>37547</v>
      </c>
      <c r="D21" s="8" t="s">
        <v>183</v>
      </c>
      <c r="E21" s="8" t="s">
        <v>79</v>
      </c>
      <c r="F21" s="6">
        <v>237</v>
      </c>
      <c r="G21" s="6">
        <v>48</v>
      </c>
      <c r="H21" s="6">
        <v>3</v>
      </c>
      <c r="I21" s="6" t="s">
        <v>15</v>
      </c>
      <c r="J21" s="6" t="s">
        <v>80</v>
      </c>
      <c r="K21" s="6" t="s">
        <v>17</v>
      </c>
      <c r="L21" t="str">
        <f>VLOOKUP(E21,Lookup_Data!$C$7:$E$25,2,FALSE)</f>
        <v>Wales</v>
      </c>
      <c r="M21" t="str">
        <f>VLOOKUP(E21,Lookup_Data!$C$7:$E$25,3,FALSE)</f>
        <v>None</v>
      </c>
      <c r="N21" s="12">
        <f t="shared" si="0"/>
        <v>0</v>
      </c>
      <c r="O21" s="12">
        <f t="shared" si="1"/>
        <v>8</v>
      </c>
      <c r="P21" s="12">
        <f t="shared" si="2"/>
        <v>4</v>
      </c>
      <c r="Q21" s="12">
        <f t="shared" si="5"/>
        <v>2</v>
      </c>
      <c r="R21" s="12" t="str">
        <f t="shared" si="6"/>
        <v>B</v>
      </c>
      <c r="S21" s="12" t="str">
        <f t="shared" si="7"/>
        <v>Bangor 'B'</v>
      </c>
      <c r="T21" s="12">
        <f t="shared" si="3"/>
        <v>1150</v>
      </c>
      <c r="U21" s="12">
        <f t="shared" si="4"/>
        <v>210</v>
      </c>
      <c r="V21" s="12">
        <f t="shared" si="4"/>
        <v>8</v>
      </c>
    </row>
    <row r="22" spans="2:22" x14ac:dyDescent="0.2">
      <c r="B22" s="6" t="s">
        <v>398</v>
      </c>
      <c r="C22" s="7">
        <v>37547</v>
      </c>
      <c r="D22" s="8" t="s">
        <v>171</v>
      </c>
      <c r="E22" s="8" t="s">
        <v>79</v>
      </c>
      <c r="F22" s="6">
        <v>197</v>
      </c>
      <c r="G22" s="6">
        <v>37</v>
      </c>
      <c r="H22" s="6">
        <v>1</v>
      </c>
      <c r="I22" s="6" t="s">
        <v>15</v>
      </c>
      <c r="J22" s="6" t="s">
        <v>80</v>
      </c>
      <c r="K22" s="6" t="s">
        <v>53</v>
      </c>
      <c r="L22" t="str">
        <f>VLOOKUP(E22,Lookup_Data!$C$7:$E$25,2,FALSE)</f>
        <v>Wales</v>
      </c>
      <c r="M22" t="str">
        <f>VLOOKUP(E22,Lookup_Data!$C$7:$E$25,3,FALSE)</f>
        <v>None</v>
      </c>
      <c r="N22" s="12">
        <f t="shared" si="0"/>
        <v>0</v>
      </c>
      <c r="O22" s="12">
        <f t="shared" si="1"/>
        <v>9</v>
      </c>
      <c r="P22" s="12">
        <f t="shared" si="2"/>
        <v>1</v>
      </c>
      <c r="Q22" s="12">
        <f t="shared" si="5"/>
        <v>0</v>
      </c>
      <c r="R22" s="12" t="str">
        <f t="shared" si="6"/>
        <v/>
      </c>
      <c r="S22" s="12" t="str">
        <f t="shared" si="7"/>
        <v/>
      </c>
      <c r="T22" s="12">
        <f t="shared" si="3"/>
        <v>0</v>
      </c>
      <c r="U22" s="12">
        <f t="shared" si="4"/>
        <v>0</v>
      </c>
      <c r="V22" s="12">
        <f t="shared" si="4"/>
        <v>0</v>
      </c>
    </row>
    <row r="23" spans="2:22" x14ac:dyDescent="0.2">
      <c r="B23" s="6" t="s">
        <v>398</v>
      </c>
      <c r="C23" s="7">
        <v>37547</v>
      </c>
      <c r="D23" s="8" t="s">
        <v>389</v>
      </c>
      <c r="E23" s="8" t="s">
        <v>79</v>
      </c>
      <c r="F23" s="6">
        <v>191</v>
      </c>
      <c r="G23" s="6">
        <v>42</v>
      </c>
      <c r="H23" s="6">
        <v>1</v>
      </c>
      <c r="I23" s="6" t="s">
        <v>15</v>
      </c>
      <c r="J23" s="6" t="s">
        <v>80</v>
      </c>
      <c r="K23" s="6" t="s">
        <v>53</v>
      </c>
      <c r="L23" t="str">
        <f>VLOOKUP(E23,Lookup_Data!$C$7:$E$25,2,FALSE)</f>
        <v>Wales</v>
      </c>
      <c r="M23" t="str">
        <f>VLOOKUP(E23,Lookup_Data!$C$7:$E$25,3,FALSE)</f>
        <v>None</v>
      </c>
      <c r="N23" s="12">
        <f t="shared" si="0"/>
        <v>0</v>
      </c>
      <c r="O23" s="12">
        <f t="shared" si="1"/>
        <v>10</v>
      </c>
      <c r="P23" s="12">
        <f t="shared" si="2"/>
        <v>2</v>
      </c>
      <c r="Q23" s="12">
        <f t="shared" si="5"/>
        <v>0</v>
      </c>
      <c r="R23" s="12" t="str">
        <f t="shared" si="6"/>
        <v/>
      </c>
      <c r="S23" s="12" t="str">
        <f t="shared" si="7"/>
        <v/>
      </c>
      <c r="T23" s="12">
        <f t="shared" si="3"/>
        <v>0</v>
      </c>
      <c r="U23" s="12">
        <f>IF($P23=1,G23,IF($P23=2,G23+G22,IF($P23=3,G23+G22+G21,IF($P23=4,G23+G22+G21+G20,0))))*IF($N24=1,1,IF($P23=4,1,0))</f>
        <v>0</v>
      </c>
      <c r="V23" s="12">
        <f>IF($P23=1,H23,IF($P23=2,H23+H22,IF($P23=3,H23+H22+H21,IF($P23=4,H23+H22+H21+H20,0))))*IF($N24=1,1,IF($P23=4,1,0))</f>
        <v>0</v>
      </c>
    </row>
    <row r="24" spans="2:22" x14ac:dyDescent="0.2">
      <c r="B24" s="6" t="s">
        <v>398</v>
      </c>
      <c r="C24" s="7">
        <v>37547</v>
      </c>
      <c r="D24" s="8" t="s">
        <v>428</v>
      </c>
      <c r="E24" s="8" t="s">
        <v>79</v>
      </c>
      <c r="F24" s="6">
        <v>190</v>
      </c>
      <c r="G24" s="6">
        <v>44</v>
      </c>
      <c r="H24" s="6">
        <v>0</v>
      </c>
      <c r="I24" s="6" t="s">
        <v>22</v>
      </c>
      <c r="J24" s="6" t="s">
        <v>80</v>
      </c>
      <c r="K24" s="6" t="s">
        <v>53</v>
      </c>
      <c r="L24" t="str">
        <f>VLOOKUP(E24,Lookup_Data!$C$7:$E$25,2,FALSE)</f>
        <v>Wales</v>
      </c>
      <c r="M24" t="str">
        <f>VLOOKUP(E24,Lookup_Data!$C$7:$E$25,3,FALSE)</f>
        <v>None</v>
      </c>
      <c r="N24" s="12">
        <f t="shared" si="0"/>
        <v>0</v>
      </c>
      <c r="O24" s="12">
        <f t="shared" si="1"/>
        <v>11</v>
      </c>
      <c r="P24" s="12">
        <f t="shared" si="2"/>
        <v>3</v>
      </c>
      <c r="Q24" s="12">
        <f t="shared" si="5"/>
        <v>0</v>
      </c>
      <c r="R24" s="12" t="str">
        <f t="shared" si="6"/>
        <v/>
      </c>
      <c r="S24" s="12" t="str">
        <f t="shared" si="7"/>
        <v/>
      </c>
      <c r="T24" s="12">
        <f t="shared" ref="T24:V39" si="8">IF($P24=1,F24,IF($P24=2,F24+F23,IF($P24=3,F24+F23+F22,IF($P24=4,F24+F23+F22+F21,0))))*IF($N25=1,1,IF($P24=4,1,0))</f>
        <v>0</v>
      </c>
      <c r="U24" s="12">
        <f t="shared" si="8"/>
        <v>0</v>
      </c>
      <c r="V24" s="12">
        <f t="shared" si="8"/>
        <v>0</v>
      </c>
    </row>
    <row r="25" spans="2:22" x14ac:dyDescent="0.2">
      <c r="B25" s="6" t="s">
        <v>398</v>
      </c>
      <c r="C25" s="7">
        <v>37547</v>
      </c>
      <c r="D25" s="8" t="s">
        <v>184</v>
      </c>
      <c r="E25" s="8" t="s">
        <v>79</v>
      </c>
      <c r="F25" s="6">
        <v>186</v>
      </c>
      <c r="G25" s="6">
        <v>42</v>
      </c>
      <c r="H25" s="6">
        <v>2</v>
      </c>
      <c r="I25" s="6" t="s">
        <v>22</v>
      </c>
      <c r="J25" s="6" t="s">
        <v>80</v>
      </c>
      <c r="K25" s="6" t="s">
        <v>53</v>
      </c>
      <c r="L25" t="str">
        <f>VLOOKUP(E25,Lookup_Data!$C$7:$E$25,2,FALSE)</f>
        <v>Wales</v>
      </c>
      <c r="M25" t="str">
        <f>VLOOKUP(E25,Lookup_Data!$C$7:$E$25,3,FALSE)</f>
        <v>None</v>
      </c>
      <c r="N25" s="12">
        <f t="shared" si="0"/>
        <v>0</v>
      </c>
      <c r="O25" s="12">
        <f t="shared" si="1"/>
        <v>12</v>
      </c>
      <c r="P25" s="12">
        <f t="shared" si="2"/>
        <v>4</v>
      </c>
      <c r="Q25" s="12">
        <f t="shared" si="5"/>
        <v>3</v>
      </c>
      <c r="R25" s="12" t="str">
        <f t="shared" si="6"/>
        <v>C</v>
      </c>
      <c r="S25" s="12" t="str">
        <f t="shared" si="7"/>
        <v>Bangor 'C'</v>
      </c>
      <c r="T25" s="12">
        <f t="shared" si="8"/>
        <v>764</v>
      </c>
      <c r="U25" s="12">
        <f t="shared" si="8"/>
        <v>165</v>
      </c>
      <c r="V25" s="12">
        <f t="shared" si="8"/>
        <v>4</v>
      </c>
    </row>
    <row r="26" spans="2:22" x14ac:dyDescent="0.2">
      <c r="B26" s="6" t="s">
        <v>398</v>
      </c>
      <c r="C26" s="7">
        <v>37547</v>
      </c>
      <c r="D26" s="8" t="s">
        <v>432</v>
      </c>
      <c r="E26" s="8" t="s">
        <v>79</v>
      </c>
      <c r="F26" s="6">
        <v>164</v>
      </c>
      <c r="G26" s="6">
        <v>39</v>
      </c>
      <c r="H26" s="6">
        <v>0</v>
      </c>
      <c r="I26" s="6" t="s">
        <v>22</v>
      </c>
      <c r="J26" s="6" t="s">
        <v>18</v>
      </c>
      <c r="K26" s="6" t="s">
        <v>53</v>
      </c>
      <c r="L26" t="str">
        <f>VLOOKUP(E26,Lookup_Data!$C$7:$E$25,2,FALSE)</f>
        <v>Wales</v>
      </c>
      <c r="M26" t="str">
        <f>VLOOKUP(E26,Lookup_Data!$C$7:$E$25,3,FALSE)</f>
        <v>None</v>
      </c>
      <c r="N26" s="12">
        <f t="shared" si="0"/>
        <v>0</v>
      </c>
      <c r="O26" s="12">
        <f t="shared" si="1"/>
        <v>13</v>
      </c>
      <c r="P26" s="12">
        <f t="shared" si="2"/>
        <v>1</v>
      </c>
      <c r="Q26" s="12">
        <f t="shared" si="5"/>
        <v>0</v>
      </c>
      <c r="R26" s="12" t="str">
        <f t="shared" si="6"/>
        <v/>
      </c>
      <c r="S26" s="12" t="str">
        <f t="shared" si="7"/>
        <v/>
      </c>
      <c r="T26" s="12">
        <f t="shared" si="8"/>
        <v>0</v>
      </c>
      <c r="U26" s="12">
        <f t="shared" si="8"/>
        <v>0</v>
      </c>
      <c r="V26" s="12">
        <f t="shared" si="8"/>
        <v>0</v>
      </c>
    </row>
    <row r="27" spans="2:22" x14ac:dyDescent="0.2">
      <c r="B27" s="6" t="s">
        <v>398</v>
      </c>
      <c r="C27" s="7">
        <v>37547</v>
      </c>
      <c r="D27" s="8" t="s">
        <v>160</v>
      </c>
      <c r="E27" s="8" t="s">
        <v>79</v>
      </c>
      <c r="F27" s="6">
        <v>100</v>
      </c>
      <c r="G27" s="6">
        <v>22</v>
      </c>
      <c r="H27" s="6">
        <v>1</v>
      </c>
      <c r="I27" s="6" t="s">
        <v>22</v>
      </c>
      <c r="J27" s="6" t="s">
        <v>80</v>
      </c>
      <c r="K27" s="6" t="s">
        <v>53</v>
      </c>
      <c r="L27" t="str">
        <f>VLOOKUP(E27,Lookup_Data!$C$7:$E$25,2,FALSE)</f>
        <v>Wales</v>
      </c>
      <c r="M27" t="str">
        <f>VLOOKUP(E27,Lookup_Data!$C$7:$E$25,3,FALSE)</f>
        <v>None</v>
      </c>
      <c r="N27" s="12">
        <f t="shared" si="0"/>
        <v>0</v>
      </c>
      <c r="O27" s="12">
        <f t="shared" si="1"/>
        <v>14</v>
      </c>
      <c r="P27" s="12">
        <f t="shared" si="2"/>
        <v>2</v>
      </c>
      <c r="Q27" s="12">
        <f t="shared" si="5"/>
        <v>4</v>
      </c>
      <c r="R27" s="12" t="str">
        <f t="shared" si="6"/>
        <v>D</v>
      </c>
      <c r="S27" s="12" t="str">
        <f t="shared" si="7"/>
        <v>Bangor 'D'</v>
      </c>
      <c r="T27" s="12">
        <f t="shared" si="8"/>
        <v>264</v>
      </c>
      <c r="U27" s="12">
        <f t="shared" si="8"/>
        <v>61</v>
      </c>
      <c r="V27" s="12">
        <f t="shared" si="8"/>
        <v>1</v>
      </c>
    </row>
    <row r="28" spans="2:22" x14ac:dyDescent="0.2">
      <c r="B28" s="6" t="s">
        <v>398</v>
      </c>
      <c r="C28" s="7">
        <v>37541</v>
      </c>
      <c r="D28" s="8" t="s">
        <v>275</v>
      </c>
      <c r="E28" s="8" t="s">
        <v>36</v>
      </c>
      <c r="F28" s="6">
        <v>443</v>
      </c>
      <c r="G28" s="6">
        <v>60</v>
      </c>
      <c r="H28" s="6">
        <v>2</v>
      </c>
      <c r="I28" s="6" t="s">
        <v>15</v>
      </c>
      <c r="J28" s="6" t="s">
        <v>18</v>
      </c>
      <c r="K28" s="6" t="s">
        <v>17</v>
      </c>
      <c r="L28" t="str">
        <f>VLOOKUP(E28,Lookup_Data!$C$7:$E$25,2,FALSE)</f>
        <v>England</v>
      </c>
      <c r="M28" t="str">
        <f>VLOOKUP(E28,Lookup_Data!$C$7:$E$25,3,FALSE)</f>
        <v>SWWU</v>
      </c>
      <c r="N28" s="12">
        <f t="shared" si="0"/>
        <v>1</v>
      </c>
      <c r="O28" s="12">
        <f t="shared" si="1"/>
        <v>1</v>
      </c>
      <c r="P28" s="12">
        <f t="shared" si="2"/>
        <v>1</v>
      </c>
      <c r="Q28" s="12">
        <f t="shared" si="5"/>
        <v>1</v>
      </c>
      <c r="R28" s="12" t="str">
        <f t="shared" si="6"/>
        <v>A</v>
      </c>
      <c r="S28" s="12" t="str">
        <f t="shared" si="7"/>
        <v>Bath 'A'</v>
      </c>
      <c r="T28" s="12">
        <f t="shared" si="8"/>
        <v>443</v>
      </c>
      <c r="U28" s="12">
        <f t="shared" si="8"/>
        <v>60</v>
      </c>
      <c r="V28" s="12">
        <f t="shared" si="8"/>
        <v>2</v>
      </c>
    </row>
    <row r="29" spans="2:22" x14ac:dyDescent="0.2">
      <c r="B29" s="6" t="s">
        <v>398</v>
      </c>
      <c r="C29" s="7">
        <v>37556</v>
      </c>
      <c r="D29" s="8" t="s">
        <v>114</v>
      </c>
      <c r="E29" s="8" t="s">
        <v>21</v>
      </c>
      <c r="F29" s="6">
        <v>482</v>
      </c>
      <c r="G29" s="6">
        <v>59</v>
      </c>
      <c r="H29" s="6">
        <v>12</v>
      </c>
      <c r="I29" s="6" t="s">
        <v>22</v>
      </c>
      <c r="J29" s="6" t="s">
        <v>18</v>
      </c>
      <c r="K29" s="6" t="s">
        <v>17</v>
      </c>
      <c r="L29" t="str">
        <f>VLOOKUP(E29,Lookup_Data!$C$7:$E$25,2,FALSE)</f>
        <v>England</v>
      </c>
      <c r="M29" t="str">
        <f>VLOOKUP(E29,Lookup_Data!$C$7:$E$25,3,FALSE)</f>
        <v>BUTTS</v>
      </c>
      <c r="N29" s="12">
        <f t="shared" si="0"/>
        <v>1</v>
      </c>
      <c r="O29" s="12">
        <f t="shared" si="1"/>
        <v>1</v>
      </c>
      <c r="P29" s="12">
        <f t="shared" si="2"/>
        <v>1</v>
      </c>
      <c r="Q29" s="12">
        <f t="shared" si="5"/>
        <v>0</v>
      </c>
      <c r="R29" s="12" t="str">
        <f t="shared" si="6"/>
        <v/>
      </c>
      <c r="S29" s="12" t="str">
        <f t="shared" si="7"/>
        <v/>
      </c>
      <c r="T29" s="12">
        <f t="shared" si="8"/>
        <v>0</v>
      </c>
      <c r="U29" s="12">
        <f t="shared" si="8"/>
        <v>0</v>
      </c>
      <c r="V29" s="12">
        <f t="shared" si="8"/>
        <v>0</v>
      </c>
    </row>
    <row r="30" spans="2:22" x14ac:dyDescent="0.2">
      <c r="B30" s="6" t="s">
        <v>398</v>
      </c>
      <c r="C30" s="7">
        <v>37563</v>
      </c>
      <c r="D30" s="8" t="s">
        <v>93</v>
      </c>
      <c r="E30" s="8" t="s">
        <v>21</v>
      </c>
      <c r="F30" s="6">
        <v>450</v>
      </c>
      <c r="G30" s="6">
        <v>52</v>
      </c>
      <c r="H30" s="6">
        <v>1</v>
      </c>
      <c r="I30" s="6" t="s">
        <v>15</v>
      </c>
      <c r="J30" s="6" t="s">
        <v>18</v>
      </c>
      <c r="K30" s="6" t="s">
        <v>17</v>
      </c>
      <c r="L30" t="str">
        <f>VLOOKUP(E30,Lookup_Data!$C$7:$E$25,2,FALSE)</f>
        <v>England</v>
      </c>
      <c r="M30" t="str">
        <f>VLOOKUP(E30,Lookup_Data!$C$7:$E$25,3,FALSE)</f>
        <v>BUTTS</v>
      </c>
      <c r="N30" s="12">
        <f t="shared" si="0"/>
        <v>0</v>
      </c>
      <c r="O30" s="12">
        <f t="shared" si="1"/>
        <v>2</v>
      </c>
      <c r="P30" s="12">
        <f t="shared" si="2"/>
        <v>2</v>
      </c>
      <c r="Q30" s="12">
        <f t="shared" si="5"/>
        <v>0</v>
      </c>
      <c r="R30" s="12" t="str">
        <f t="shared" si="6"/>
        <v/>
      </c>
      <c r="S30" s="12" t="str">
        <f t="shared" si="7"/>
        <v/>
      </c>
      <c r="T30" s="12">
        <f t="shared" si="8"/>
        <v>0</v>
      </c>
      <c r="U30" s="12">
        <f t="shared" si="8"/>
        <v>0</v>
      </c>
      <c r="V30" s="12">
        <f t="shared" si="8"/>
        <v>0</v>
      </c>
    </row>
    <row r="31" spans="2:22" x14ac:dyDescent="0.2">
      <c r="B31" s="6" t="s">
        <v>398</v>
      </c>
      <c r="C31" s="7">
        <v>37563</v>
      </c>
      <c r="D31" s="8" t="s">
        <v>406</v>
      </c>
      <c r="E31" s="8" t="s">
        <v>21</v>
      </c>
      <c r="F31" s="6">
        <v>447</v>
      </c>
      <c r="G31" s="6">
        <v>59</v>
      </c>
      <c r="H31" s="6">
        <v>4</v>
      </c>
      <c r="I31" s="6" t="s">
        <v>22</v>
      </c>
      <c r="J31" s="6" t="s">
        <v>18</v>
      </c>
      <c r="K31" s="6" t="s">
        <v>17</v>
      </c>
      <c r="L31" t="str">
        <f>VLOOKUP(E31,Lookup_Data!$C$7:$E$25,2,FALSE)</f>
        <v>England</v>
      </c>
      <c r="M31" t="str">
        <f>VLOOKUP(E31,Lookup_Data!$C$7:$E$25,3,FALSE)</f>
        <v>BUTTS</v>
      </c>
      <c r="N31" s="12">
        <f t="shared" si="0"/>
        <v>0</v>
      </c>
      <c r="O31" s="12">
        <f t="shared" si="1"/>
        <v>3</v>
      </c>
      <c r="P31" s="12">
        <f t="shared" si="2"/>
        <v>3</v>
      </c>
      <c r="Q31" s="12">
        <f t="shared" si="5"/>
        <v>0</v>
      </c>
      <c r="R31" s="12" t="str">
        <f t="shared" si="6"/>
        <v/>
      </c>
      <c r="S31" s="12" t="str">
        <f t="shared" si="7"/>
        <v/>
      </c>
      <c r="T31" s="12">
        <f t="shared" si="8"/>
        <v>0</v>
      </c>
      <c r="U31" s="12">
        <f t="shared" si="8"/>
        <v>0</v>
      </c>
      <c r="V31" s="12">
        <f t="shared" si="8"/>
        <v>0</v>
      </c>
    </row>
    <row r="32" spans="2:22" x14ac:dyDescent="0.2">
      <c r="B32" s="6" t="s">
        <v>398</v>
      </c>
      <c r="C32" s="7">
        <v>37556</v>
      </c>
      <c r="D32" s="8" t="s">
        <v>112</v>
      </c>
      <c r="E32" s="8" t="s">
        <v>21</v>
      </c>
      <c r="F32" s="6">
        <v>438</v>
      </c>
      <c r="G32" s="6">
        <v>60</v>
      </c>
      <c r="H32" s="6">
        <v>7</v>
      </c>
      <c r="I32" s="6" t="s">
        <v>15</v>
      </c>
      <c r="J32" s="6" t="s">
        <v>18</v>
      </c>
      <c r="K32" s="6" t="s">
        <v>17</v>
      </c>
      <c r="L32" t="str">
        <f>VLOOKUP(E32,Lookup_Data!$C$7:$E$25,2,FALSE)</f>
        <v>England</v>
      </c>
      <c r="M32" t="str">
        <f>VLOOKUP(E32,Lookup_Data!$C$7:$E$25,3,FALSE)</f>
        <v>BUTTS</v>
      </c>
      <c r="N32" s="12">
        <f t="shared" si="0"/>
        <v>0</v>
      </c>
      <c r="O32" s="12">
        <f t="shared" si="1"/>
        <v>4</v>
      </c>
      <c r="P32" s="12">
        <f t="shared" si="2"/>
        <v>4</v>
      </c>
      <c r="Q32" s="12">
        <f t="shared" si="5"/>
        <v>1</v>
      </c>
      <c r="R32" s="12" t="str">
        <f t="shared" si="6"/>
        <v>A</v>
      </c>
      <c r="S32" s="12" t="str">
        <f t="shared" si="7"/>
        <v>Birmingham 'A'</v>
      </c>
      <c r="T32" s="12">
        <f t="shared" si="8"/>
        <v>1817</v>
      </c>
      <c r="U32" s="12">
        <f t="shared" si="8"/>
        <v>230</v>
      </c>
      <c r="V32" s="12">
        <f t="shared" si="8"/>
        <v>24</v>
      </c>
    </row>
    <row r="33" spans="2:22" x14ac:dyDescent="0.2">
      <c r="B33" s="6" t="s">
        <v>398</v>
      </c>
      <c r="C33" s="7">
        <v>37563</v>
      </c>
      <c r="D33" s="8" t="s">
        <v>408</v>
      </c>
      <c r="E33" s="8" t="s">
        <v>21</v>
      </c>
      <c r="F33" s="6">
        <v>436</v>
      </c>
      <c r="G33" s="6">
        <v>60</v>
      </c>
      <c r="H33" s="6">
        <v>5</v>
      </c>
      <c r="I33" s="6" t="s">
        <v>15</v>
      </c>
      <c r="J33" s="6" t="s">
        <v>18</v>
      </c>
      <c r="K33" s="6" t="s">
        <v>53</v>
      </c>
      <c r="L33" t="str">
        <f>VLOOKUP(E33,Lookup_Data!$C$7:$E$25,2,FALSE)</f>
        <v>England</v>
      </c>
      <c r="M33" t="str">
        <f>VLOOKUP(E33,Lookup_Data!$C$7:$E$25,3,FALSE)</f>
        <v>BUTTS</v>
      </c>
      <c r="N33" s="12">
        <f t="shared" si="0"/>
        <v>0</v>
      </c>
      <c r="O33" s="12">
        <f t="shared" si="1"/>
        <v>5</v>
      </c>
      <c r="P33" s="12">
        <f t="shared" si="2"/>
        <v>1</v>
      </c>
      <c r="Q33" s="12">
        <f t="shared" si="5"/>
        <v>0</v>
      </c>
      <c r="R33" s="12" t="str">
        <f t="shared" si="6"/>
        <v/>
      </c>
      <c r="S33" s="12" t="str">
        <f t="shared" si="7"/>
        <v/>
      </c>
      <c r="T33" s="12">
        <f t="shared" si="8"/>
        <v>0</v>
      </c>
      <c r="U33" s="12">
        <f t="shared" si="8"/>
        <v>0</v>
      </c>
      <c r="V33" s="12">
        <f t="shared" si="8"/>
        <v>0</v>
      </c>
    </row>
    <row r="34" spans="2:22" x14ac:dyDescent="0.2">
      <c r="B34" s="6" t="s">
        <v>398</v>
      </c>
      <c r="C34" s="7">
        <v>37563</v>
      </c>
      <c r="D34" s="8" t="s">
        <v>329</v>
      </c>
      <c r="E34" s="8" t="s">
        <v>21</v>
      </c>
      <c r="F34" s="6">
        <v>423</v>
      </c>
      <c r="G34" s="6">
        <v>60</v>
      </c>
      <c r="H34" s="6">
        <v>6</v>
      </c>
      <c r="I34" s="6" t="s">
        <v>15</v>
      </c>
      <c r="J34" s="6" t="s">
        <v>18</v>
      </c>
      <c r="K34" s="6" t="s">
        <v>53</v>
      </c>
      <c r="L34" t="str">
        <f>VLOOKUP(E34,Lookup_Data!$C$7:$E$25,2,FALSE)</f>
        <v>England</v>
      </c>
      <c r="M34" t="str">
        <f>VLOOKUP(E34,Lookup_Data!$C$7:$E$25,3,FALSE)</f>
        <v>BUTTS</v>
      </c>
      <c r="N34" s="12">
        <f t="shared" si="0"/>
        <v>0</v>
      </c>
      <c r="O34" s="12">
        <f t="shared" si="1"/>
        <v>6</v>
      </c>
      <c r="P34" s="12">
        <f t="shared" si="2"/>
        <v>2</v>
      </c>
      <c r="Q34" s="12">
        <f t="shared" si="5"/>
        <v>0</v>
      </c>
      <c r="R34" s="12" t="str">
        <f t="shared" si="6"/>
        <v/>
      </c>
      <c r="S34" s="12" t="str">
        <f t="shared" si="7"/>
        <v/>
      </c>
      <c r="T34" s="12">
        <f t="shared" si="8"/>
        <v>0</v>
      </c>
      <c r="U34" s="12">
        <f t="shared" si="8"/>
        <v>0</v>
      </c>
      <c r="V34" s="12">
        <f t="shared" si="8"/>
        <v>0</v>
      </c>
    </row>
    <row r="35" spans="2:22" x14ac:dyDescent="0.2">
      <c r="B35" s="6" t="s">
        <v>398</v>
      </c>
      <c r="C35" s="7">
        <v>37563</v>
      </c>
      <c r="D35" s="8" t="s">
        <v>409</v>
      </c>
      <c r="E35" s="8" t="s">
        <v>21</v>
      </c>
      <c r="F35" s="6">
        <v>414</v>
      </c>
      <c r="G35" s="6">
        <v>60</v>
      </c>
      <c r="H35" s="6">
        <v>4</v>
      </c>
      <c r="I35" s="6" t="s">
        <v>15</v>
      </c>
      <c r="J35" s="6" t="s">
        <v>18</v>
      </c>
      <c r="K35" s="6" t="s">
        <v>53</v>
      </c>
      <c r="L35" t="str">
        <f>VLOOKUP(E35,Lookup_Data!$C$7:$E$25,2,FALSE)</f>
        <v>England</v>
      </c>
      <c r="M35" t="str">
        <f>VLOOKUP(E35,Lookup_Data!$C$7:$E$25,3,FALSE)</f>
        <v>BUTTS</v>
      </c>
      <c r="N35" s="12">
        <f t="shared" si="0"/>
        <v>0</v>
      </c>
      <c r="O35" s="12">
        <f t="shared" si="1"/>
        <v>7</v>
      </c>
      <c r="P35" s="12">
        <f t="shared" si="2"/>
        <v>3</v>
      </c>
      <c r="Q35" s="12">
        <f t="shared" si="5"/>
        <v>0</v>
      </c>
      <c r="R35" s="12" t="str">
        <f t="shared" si="6"/>
        <v/>
      </c>
      <c r="S35" s="12" t="str">
        <f t="shared" si="7"/>
        <v/>
      </c>
      <c r="T35" s="12">
        <f t="shared" si="8"/>
        <v>0</v>
      </c>
      <c r="U35" s="12">
        <f t="shared" si="8"/>
        <v>0</v>
      </c>
      <c r="V35" s="12">
        <f t="shared" si="8"/>
        <v>0</v>
      </c>
    </row>
    <row r="36" spans="2:22" x14ac:dyDescent="0.2">
      <c r="B36" s="6" t="s">
        <v>398</v>
      </c>
      <c r="C36" s="7">
        <v>37563</v>
      </c>
      <c r="D36" s="8" t="s">
        <v>101</v>
      </c>
      <c r="E36" s="8" t="s">
        <v>21</v>
      </c>
      <c r="F36" s="6">
        <v>366</v>
      </c>
      <c r="G36" s="6">
        <v>60</v>
      </c>
      <c r="H36" s="6">
        <v>3</v>
      </c>
      <c r="I36" s="6" t="s">
        <v>22</v>
      </c>
      <c r="J36" s="6" t="s">
        <v>18</v>
      </c>
      <c r="K36" s="6" t="s">
        <v>53</v>
      </c>
      <c r="L36" t="str">
        <f>VLOOKUP(E36,Lookup_Data!$C$7:$E$25,2,FALSE)</f>
        <v>England</v>
      </c>
      <c r="M36" t="str">
        <f>VLOOKUP(E36,Lookup_Data!$C$7:$E$25,3,FALSE)</f>
        <v>BUTTS</v>
      </c>
      <c r="N36" s="12">
        <f t="shared" si="0"/>
        <v>0</v>
      </c>
      <c r="O36" s="12">
        <f t="shared" si="1"/>
        <v>8</v>
      </c>
      <c r="P36" s="12">
        <f t="shared" si="2"/>
        <v>4</v>
      </c>
      <c r="Q36" s="12">
        <f t="shared" si="5"/>
        <v>2</v>
      </c>
      <c r="R36" s="12" t="str">
        <f t="shared" si="6"/>
        <v>B</v>
      </c>
      <c r="S36" s="12" t="str">
        <f t="shared" si="7"/>
        <v>Birmingham 'B'</v>
      </c>
      <c r="T36" s="12">
        <f t="shared" si="8"/>
        <v>1639</v>
      </c>
      <c r="U36" s="12">
        <f t="shared" si="8"/>
        <v>240</v>
      </c>
      <c r="V36" s="12">
        <f t="shared" si="8"/>
        <v>18</v>
      </c>
    </row>
    <row r="37" spans="2:22" x14ac:dyDescent="0.2">
      <c r="B37" s="6" t="s">
        <v>398</v>
      </c>
      <c r="C37" s="7">
        <v>37563</v>
      </c>
      <c r="D37" s="8" t="s">
        <v>390</v>
      </c>
      <c r="E37" s="8" t="s">
        <v>21</v>
      </c>
      <c r="F37" s="6">
        <v>344</v>
      </c>
      <c r="G37" s="6">
        <v>37</v>
      </c>
      <c r="H37" s="6">
        <v>0</v>
      </c>
      <c r="I37" s="6" t="s">
        <v>15</v>
      </c>
      <c r="J37" s="6" t="s">
        <v>18</v>
      </c>
      <c r="K37" s="6" t="s">
        <v>53</v>
      </c>
      <c r="L37" t="str">
        <f>VLOOKUP(E37,Lookup_Data!$C$7:$E$25,2,FALSE)</f>
        <v>England</v>
      </c>
      <c r="M37" t="str">
        <f>VLOOKUP(E37,Lookup_Data!$C$7:$E$25,3,FALSE)</f>
        <v>BUTTS</v>
      </c>
      <c r="N37" s="12">
        <f t="shared" si="0"/>
        <v>0</v>
      </c>
      <c r="O37" s="12">
        <f t="shared" si="1"/>
        <v>9</v>
      </c>
      <c r="P37" s="12">
        <f t="shared" si="2"/>
        <v>1</v>
      </c>
      <c r="Q37" s="12">
        <f t="shared" si="5"/>
        <v>0</v>
      </c>
      <c r="R37" s="12" t="str">
        <f t="shared" si="6"/>
        <v/>
      </c>
      <c r="S37" s="12" t="str">
        <f t="shared" si="7"/>
        <v/>
      </c>
      <c r="T37" s="12">
        <f t="shared" si="8"/>
        <v>0</v>
      </c>
      <c r="U37" s="12">
        <f t="shared" si="8"/>
        <v>0</v>
      </c>
      <c r="V37" s="12">
        <f t="shared" si="8"/>
        <v>0</v>
      </c>
    </row>
    <row r="38" spans="2:22" x14ac:dyDescent="0.2">
      <c r="B38" s="6" t="s">
        <v>398</v>
      </c>
      <c r="C38" s="7">
        <v>37563</v>
      </c>
      <c r="D38" s="8" t="s">
        <v>414</v>
      </c>
      <c r="E38" s="8" t="s">
        <v>21</v>
      </c>
      <c r="F38" s="6">
        <v>341</v>
      </c>
      <c r="G38" s="6">
        <v>57</v>
      </c>
      <c r="H38" s="6">
        <v>1</v>
      </c>
      <c r="I38" s="6" t="s">
        <v>15</v>
      </c>
      <c r="J38" s="6" t="s">
        <v>18</v>
      </c>
      <c r="K38" s="6" t="s">
        <v>53</v>
      </c>
      <c r="L38" t="str">
        <f>VLOOKUP(E38,Lookup_Data!$C$7:$E$25,2,FALSE)</f>
        <v>England</v>
      </c>
      <c r="M38" t="str">
        <f>VLOOKUP(E38,Lookup_Data!$C$7:$E$25,3,FALSE)</f>
        <v>BUTTS</v>
      </c>
      <c r="N38" s="12">
        <f t="shared" si="0"/>
        <v>0</v>
      </c>
      <c r="O38" s="12">
        <f t="shared" si="1"/>
        <v>10</v>
      </c>
      <c r="P38" s="12">
        <f t="shared" si="2"/>
        <v>2</v>
      </c>
      <c r="Q38" s="12">
        <f t="shared" si="5"/>
        <v>0</v>
      </c>
      <c r="R38" s="12" t="str">
        <f t="shared" si="6"/>
        <v/>
      </c>
      <c r="S38" s="12" t="str">
        <f t="shared" si="7"/>
        <v/>
      </c>
      <c r="T38" s="12">
        <f t="shared" si="8"/>
        <v>0</v>
      </c>
      <c r="U38" s="12">
        <f t="shared" si="8"/>
        <v>0</v>
      </c>
      <c r="V38" s="12">
        <f t="shared" si="8"/>
        <v>0</v>
      </c>
    </row>
    <row r="39" spans="2:22" x14ac:dyDescent="0.2">
      <c r="B39" s="6" t="s">
        <v>398</v>
      </c>
      <c r="C39" s="7">
        <v>37563</v>
      </c>
      <c r="D39" s="8" t="s">
        <v>367</v>
      </c>
      <c r="E39" s="8" t="s">
        <v>21</v>
      </c>
      <c r="F39" s="6">
        <v>328</v>
      </c>
      <c r="G39" s="6">
        <v>59</v>
      </c>
      <c r="H39" s="6">
        <v>0</v>
      </c>
      <c r="I39" s="6" t="s">
        <v>15</v>
      </c>
      <c r="J39" s="6" t="s">
        <v>18</v>
      </c>
      <c r="K39" s="6" t="s">
        <v>53</v>
      </c>
      <c r="L39" t="str">
        <f>VLOOKUP(E39,Lookup_Data!$C$7:$E$25,2,FALSE)</f>
        <v>England</v>
      </c>
      <c r="M39" t="str">
        <f>VLOOKUP(E39,Lookup_Data!$C$7:$E$25,3,FALSE)</f>
        <v>BUTTS</v>
      </c>
      <c r="N39" s="12">
        <f t="shared" si="0"/>
        <v>0</v>
      </c>
      <c r="O39" s="12">
        <f t="shared" si="1"/>
        <v>11</v>
      </c>
      <c r="P39" s="12">
        <f t="shared" si="2"/>
        <v>3</v>
      </c>
      <c r="Q39" s="12">
        <f t="shared" si="5"/>
        <v>0</v>
      </c>
      <c r="R39" s="12" t="str">
        <f t="shared" si="6"/>
        <v/>
      </c>
      <c r="S39" s="12" t="str">
        <f t="shared" si="7"/>
        <v/>
      </c>
      <c r="T39" s="12">
        <f t="shared" si="8"/>
        <v>0</v>
      </c>
      <c r="U39" s="12">
        <f t="shared" si="8"/>
        <v>0</v>
      </c>
      <c r="V39" s="12">
        <f t="shared" si="8"/>
        <v>0</v>
      </c>
    </row>
    <row r="40" spans="2:22" x14ac:dyDescent="0.2">
      <c r="B40" s="6" t="s">
        <v>398</v>
      </c>
      <c r="C40" s="7">
        <v>37563</v>
      </c>
      <c r="D40" s="8" t="s">
        <v>417</v>
      </c>
      <c r="E40" s="8" t="s">
        <v>21</v>
      </c>
      <c r="F40" s="6">
        <v>305</v>
      </c>
      <c r="G40" s="6">
        <v>55</v>
      </c>
      <c r="H40" s="6">
        <v>3</v>
      </c>
      <c r="I40" s="6" t="s">
        <v>22</v>
      </c>
      <c r="J40" s="6" t="s">
        <v>18</v>
      </c>
      <c r="K40" s="6" t="s">
        <v>53</v>
      </c>
      <c r="L40" t="str">
        <f>VLOOKUP(E40,Lookup_Data!$C$7:$E$25,2,FALSE)</f>
        <v>England</v>
      </c>
      <c r="M40" t="str">
        <f>VLOOKUP(E40,Lookup_Data!$C$7:$E$25,3,FALSE)</f>
        <v>BUTTS</v>
      </c>
      <c r="N40" s="12">
        <f t="shared" si="0"/>
        <v>0</v>
      </c>
      <c r="O40" s="12">
        <f t="shared" si="1"/>
        <v>12</v>
      </c>
      <c r="P40" s="12">
        <f t="shared" si="2"/>
        <v>4</v>
      </c>
      <c r="Q40" s="12">
        <f t="shared" si="5"/>
        <v>3</v>
      </c>
      <c r="R40" s="12" t="str">
        <f t="shared" si="6"/>
        <v>C</v>
      </c>
      <c r="S40" s="12" t="str">
        <f t="shared" si="7"/>
        <v>Birmingham 'C'</v>
      </c>
      <c r="T40" s="12">
        <f t="shared" ref="T40:V46" si="9">IF($P40=1,F40,IF($P40=2,F40+F39,IF($P40=3,F40+F39+F38,IF($P40=4,F40+F39+F38+F37,0))))*IF($N41=1,1,IF($P40=4,1,0))</f>
        <v>1318</v>
      </c>
      <c r="U40" s="12">
        <f t="shared" si="9"/>
        <v>208</v>
      </c>
      <c r="V40" s="12">
        <f t="shared" si="9"/>
        <v>4</v>
      </c>
    </row>
    <row r="41" spans="2:22" x14ac:dyDescent="0.2">
      <c r="B41" s="6" t="s">
        <v>398</v>
      </c>
      <c r="C41" s="7">
        <v>37563</v>
      </c>
      <c r="D41" s="8" t="s">
        <v>420</v>
      </c>
      <c r="E41" s="8" t="s">
        <v>21</v>
      </c>
      <c r="F41" s="6">
        <v>301</v>
      </c>
      <c r="G41" s="6">
        <v>57</v>
      </c>
      <c r="H41" s="6">
        <v>0</v>
      </c>
      <c r="I41" s="6" t="s">
        <v>15</v>
      </c>
      <c r="J41" s="6" t="s">
        <v>18</v>
      </c>
      <c r="K41" s="6" t="s">
        <v>53</v>
      </c>
      <c r="L41" t="str">
        <f>VLOOKUP(E41,Lookup_Data!$C$7:$E$25,2,FALSE)</f>
        <v>England</v>
      </c>
      <c r="M41" t="str">
        <f>VLOOKUP(E41,Lookup_Data!$C$7:$E$25,3,FALSE)</f>
        <v>BUTTS</v>
      </c>
      <c r="N41" s="12">
        <f t="shared" si="0"/>
        <v>0</v>
      </c>
      <c r="O41" s="12">
        <f t="shared" si="1"/>
        <v>13</v>
      </c>
      <c r="P41" s="12">
        <f t="shared" si="2"/>
        <v>1</v>
      </c>
      <c r="Q41" s="12">
        <f t="shared" si="5"/>
        <v>0</v>
      </c>
      <c r="R41" s="12" t="str">
        <f t="shared" si="6"/>
        <v/>
      </c>
      <c r="S41" s="12" t="str">
        <f t="shared" si="7"/>
        <v/>
      </c>
      <c r="T41" s="12">
        <f t="shared" si="9"/>
        <v>0</v>
      </c>
      <c r="U41" s="12">
        <f t="shared" si="9"/>
        <v>0</v>
      </c>
      <c r="V41" s="12">
        <f t="shared" si="9"/>
        <v>0</v>
      </c>
    </row>
    <row r="42" spans="2:22" x14ac:dyDescent="0.2">
      <c r="B42" s="6" t="s">
        <v>398</v>
      </c>
      <c r="C42" s="7">
        <v>37563</v>
      </c>
      <c r="D42" s="8" t="s">
        <v>161</v>
      </c>
      <c r="E42" s="8" t="s">
        <v>21</v>
      </c>
      <c r="F42" s="6">
        <v>279</v>
      </c>
      <c r="G42" s="6">
        <v>54</v>
      </c>
      <c r="H42" s="6">
        <v>4</v>
      </c>
      <c r="I42" s="6" t="s">
        <v>15</v>
      </c>
      <c r="J42" s="6" t="s">
        <v>18</v>
      </c>
      <c r="K42" s="6" t="s">
        <v>53</v>
      </c>
      <c r="L42" t="str">
        <f>VLOOKUP(E42,Lookup_Data!$C$7:$E$25,2,FALSE)</f>
        <v>England</v>
      </c>
      <c r="M42" t="str">
        <f>VLOOKUP(E42,Lookup_Data!$C$7:$E$25,3,FALSE)</f>
        <v>BUTTS</v>
      </c>
      <c r="N42" s="12">
        <f t="shared" si="0"/>
        <v>0</v>
      </c>
      <c r="O42" s="12">
        <f t="shared" si="1"/>
        <v>14</v>
      </c>
      <c r="P42" s="12">
        <f t="shared" si="2"/>
        <v>2</v>
      </c>
      <c r="Q42" s="12">
        <f t="shared" si="5"/>
        <v>0</v>
      </c>
      <c r="R42" s="12" t="str">
        <f t="shared" si="6"/>
        <v/>
      </c>
      <c r="S42" s="12" t="str">
        <f t="shared" si="7"/>
        <v/>
      </c>
      <c r="T42" s="12">
        <f t="shared" si="9"/>
        <v>0</v>
      </c>
      <c r="U42" s="12">
        <f t="shared" si="9"/>
        <v>0</v>
      </c>
      <c r="V42" s="12">
        <f t="shared" si="9"/>
        <v>0</v>
      </c>
    </row>
    <row r="43" spans="2:22" x14ac:dyDescent="0.2">
      <c r="B43" s="6" t="s">
        <v>398</v>
      </c>
      <c r="C43" s="7">
        <v>37563</v>
      </c>
      <c r="D43" s="8" t="s">
        <v>269</v>
      </c>
      <c r="E43" s="8" t="s">
        <v>21</v>
      </c>
      <c r="F43" s="6">
        <v>253</v>
      </c>
      <c r="G43" s="6">
        <v>52</v>
      </c>
      <c r="H43" s="6">
        <v>3</v>
      </c>
      <c r="I43" s="6" t="s">
        <v>22</v>
      </c>
      <c r="J43" s="6" t="s">
        <v>18</v>
      </c>
      <c r="K43" s="6" t="s">
        <v>53</v>
      </c>
      <c r="L43" t="str">
        <f>VLOOKUP(E43,Lookup_Data!$C$7:$E$25,2,FALSE)</f>
        <v>England</v>
      </c>
      <c r="M43" t="str">
        <f>VLOOKUP(E43,Lookup_Data!$C$7:$E$25,3,FALSE)</f>
        <v>BUTTS</v>
      </c>
      <c r="N43" s="12">
        <f t="shared" si="0"/>
        <v>0</v>
      </c>
      <c r="O43" s="12">
        <f t="shared" si="1"/>
        <v>15</v>
      </c>
      <c r="P43" s="12">
        <f t="shared" si="2"/>
        <v>3</v>
      </c>
      <c r="Q43" s="12">
        <f t="shared" si="5"/>
        <v>0</v>
      </c>
      <c r="R43" s="12" t="str">
        <f t="shared" si="6"/>
        <v/>
      </c>
      <c r="S43" s="12" t="str">
        <f t="shared" si="7"/>
        <v/>
      </c>
      <c r="T43" s="12">
        <f t="shared" si="9"/>
        <v>0</v>
      </c>
      <c r="U43" s="12">
        <f t="shared" si="9"/>
        <v>0</v>
      </c>
      <c r="V43" s="12">
        <f t="shared" si="9"/>
        <v>0</v>
      </c>
    </row>
    <row r="44" spans="2:22" x14ac:dyDescent="0.2">
      <c r="B44" s="6" t="s">
        <v>398</v>
      </c>
      <c r="C44" s="7">
        <v>37563</v>
      </c>
      <c r="D44" s="8" t="s">
        <v>423</v>
      </c>
      <c r="E44" s="8" t="s">
        <v>21</v>
      </c>
      <c r="F44" s="6">
        <v>232</v>
      </c>
      <c r="G44" s="6">
        <v>50</v>
      </c>
      <c r="H44" s="6">
        <v>1</v>
      </c>
      <c r="I44" s="6" t="s">
        <v>15</v>
      </c>
      <c r="J44" s="6" t="s">
        <v>18</v>
      </c>
      <c r="K44" s="6" t="s">
        <v>17</v>
      </c>
      <c r="L44" t="str">
        <f>VLOOKUP(E44,Lookup_Data!$C$7:$E$25,2,FALSE)</f>
        <v>England</v>
      </c>
      <c r="M44" t="str">
        <f>VLOOKUP(E44,Lookup_Data!$C$7:$E$25,3,FALSE)</f>
        <v>BUTTS</v>
      </c>
      <c r="N44" s="12">
        <f t="shared" si="0"/>
        <v>0</v>
      </c>
      <c r="O44" s="12">
        <f t="shared" si="1"/>
        <v>16</v>
      </c>
      <c r="P44" s="12">
        <f t="shared" si="2"/>
        <v>4</v>
      </c>
      <c r="Q44" s="12">
        <f t="shared" si="5"/>
        <v>4</v>
      </c>
      <c r="R44" s="12" t="str">
        <f t="shared" si="6"/>
        <v>D</v>
      </c>
      <c r="S44" s="12" t="str">
        <f t="shared" si="7"/>
        <v>Birmingham 'D'</v>
      </c>
      <c r="T44" s="12">
        <f t="shared" si="9"/>
        <v>1065</v>
      </c>
      <c r="U44" s="12">
        <f t="shared" si="9"/>
        <v>213</v>
      </c>
      <c r="V44" s="12">
        <f t="shared" si="9"/>
        <v>8</v>
      </c>
    </row>
    <row r="45" spans="2:22" x14ac:dyDescent="0.2">
      <c r="B45" s="6" t="s">
        <v>398</v>
      </c>
      <c r="C45" s="7">
        <v>37563</v>
      </c>
      <c r="D45" s="8" t="s">
        <v>307</v>
      </c>
      <c r="E45" s="8" t="s">
        <v>21</v>
      </c>
      <c r="F45" s="6">
        <v>227</v>
      </c>
      <c r="G45" s="6">
        <v>45</v>
      </c>
      <c r="H45" s="6">
        <v>2</v>
      </c>
      <c r="I45" s="6" t="s">
        <v>22</v>
      </c>
      <c r="J45" s="6" t="s">
        <v>18</v>
      </c>
      <c r="K45" s="6" t="s">
        <v>53</v>
      </c>
      <c r="L45" t="str">
        <f>VLOOKUP(E45,Lookup_Data!$C$7:$E$25,2,FALSE)</f>
        <v>England</v>
      </c>
      <c r="M45" t="str">
        <f>VLOOKUP(E45,Lookup_Data!$C$7:$E$25,3,FALSE)</f>
        <v>BUTTS</v>
      </c>
      <c r="N45" s="12">
        <f t="shared" si="0"/>
        <v>0</v>
      </c>
      <c r="O45" s="12">
        <f t="shared" si="1"/>
        <v>17</v>
      </c>
      <c r="P45" s="12">
        <f t="shared" si="2"/>
        <v>1</v>
      </c>
      <c r="Q45" s="12">
        <f t="shared" si="5"/>
        <v>0</v>
      </c>
      <c r="R45" s="12" t="str">
        <f t="shared" si="6"/>
        <v/>
      </c>
      <c r="S45" s="12" t="str">
        <f t="shared" si="7"/>
        <v/>
      </c>
      <c r="T45" s="12">
        <f t="shared" si="9"/>
        <v>0</v>
      </c>
      <c r="U45" s="12">
        <f t="shared" si="9"/>
        <v>0</v>
      </c>
      <c r="V45" s="12">
        <f t="shared" si="9"/>
        <v>0</v>
      </c>
    </row>
    <row r="46" spans="2:22" x14ac:dyDescent="0.2">
      <c r="B46" s="6" t="s">
        <v>398</v>
      </c>
      <c r="C46" s="7">
        <v>37563</v>
      </c>
      <c r="D46" s="8" t="s">
        <v>427</v>
      </c>
      <c r="E46" s="8" t="s">
        <v>21</v>
      </c>
      <c r="F46" s="6">
        <v>200</v>
      </c>
      <c r="G46" s="6">
        <v>51</v>
      </c>
      <c r="H46" s="6">
        <v>1</v>
      </c>
      <c r="I46" s="6" t="s">
        <v>15</v>
      </c>
      <c r="J46" s="6" t="s">
        <v>18</v>
      </c>
      <c r="K46" s="6" t="s">
        <v>53</v>
      </c>
      <c r="L46" t="str">
        <f>VLOOKUP(E46,Lookup_Data!$C$7:$E$25,2,FALSE)</f>
        <v>England</v>
      </c>
      <c r="M46" t="str">
        <f>VLOOKUP(E46,Lookup_Data!$C$7:$E$25,3,FALSE)</f>
        <v>BUTTS</v>
      </c>
      <c r="N46" s="12">
        <f t="shared" si="0"/>
        <v>0</v>
      </c>
      <c r="O46" s="12">
        <f t="shared" si="1"/>
        <v>18</v>
      </c>
      <c r="P46" s="12">
        <f t="shared" si="2"/>
        <v>2</v>
      </c>
      <c r="Q46" s="12">
        <f t="shared" si="5"/>
        <v>0</v>
      </c>
      <c r="R46" s="12" t="str">
        <f t="shared" si="6"/>
        <v/>
      </c>
      <c r="S46" s="12" t="str">
        <f t="shared" si="7"/>
        <v/>
      </c>
      <c r="T46" s="12">
        <f t="shared" si="9"/>
        <v>0</v>
      </c>
      <c r="U46" s="12">
        <f t="shared" si="9"/>
        <v>0</v>
      </c>
      <c r="V46" s="12">
        <f t="shared" si="9"/>
        <v>0</v>
      </c>
    </row>
    <row r="47" spans="2:22" x14ac:dyDescent="0.2">
      <c r="B47" s="6" t="s">
        <v>398</v>
      </c>
      <c r="C47" s="7">
        <v>37563</v>
      </c>
      <c r="D47" s="8" t="s">
        <v>186</v>
      </c>
      <c r="E47" s="8" t="s">
        <v>21</v>
      </c>
      <c r="F47" s="6">
        <v>198</v>
      </c>
      <c r="G47" s="6">
        <v>57</v>
      </c>
      <c r="H47" s="6">
        <v>2</v>
      </c>
      <c r="I47" s="6" t="s">
        <v>15</v>
      </c>
      <c r="J47" s="6" t="s">
        <v>18</v>
      </c>
      <c r="K47" s="6" t="s">
        <v>53</v>
      </c>
      <c r="L47" t="str">
        <f>VLOOKUP(E47,Lookup_Data!$C$7:$E$25,2,FALSE)</f>
        <v>England</v>
      </c>
      <c r="M47" t="str">
        <f>VLOOKUP(E47,Lookup_Data!$C$7:$E$25,3,FALSE)</f>
        <v>BUTTS</v>
      </c>
      <c r="N47" s="12">
        <f t="shared" si="0"/>
        <v>0</v>
      </c>
      <c r="O47" s="12">
        <f t="shared" si="1"/>
        <v>19</v>
      </c>
      <c r="P47" s="12">
        <f t="shared" si="2"/>
        <v>3</v>
      </c>
      <c r="Q47" s="12">
        <f t="shared" si="5"/>
        <v>0</v>
      </c>
      <c r="R47" s="12" t="str">
        <f t="shared" si="6"/>
        <v/>
      </c>
      <c r="S47" s="12" t="str">
        <f t="shared" si="7"/>
        <v/>
      </c>
      <c r="T47" s="12">
        <f t="shared" ref="T47:T61" si="10">IF($P47=1,F47,IF($P47=2,F47+F46,IF($P47=3,F47+F46+F45,IF($P47=4,F47+F46+F45+F44,0))))*IF($N48=1,1,IF($P47=4,1,0))</f>
        <v>0</v>
      </c>
      <c r="U47" s="12">
        <f t="shared" ref="U47:U61" si="11">IF($P47=1,G47,IF($P47=2,G47+G46,IF($P47=3,G47+G46+G45,IF($P47=4,G47+G46+G45+G44,0))))*IF($N48=1,1,IF($P47=4,1,0))</f>
        <v>0</v>
      </c>
      <c r="V47" s="12">
        <f t="shared" ref="V47:V61" si="12">IF($P47=1,H47,IF($P47=2,H47+H46,IF($P47=3,H47+H46+H45,IF($P47=4,H47+H46+H45+H44,0))))*IF($N48=1,1,IF($P47=4,1,0))</f>
        <v>0</v>
      </c>
    </row>
    <row r="48" spans="2:22" x14ac:dyDescent="0.2">
      <c r="B48" s="6" t="s">
        <v>398</v>
      </c>
      <c r="C48" s="7">
        <v>37563</v>
      </c>
      <c r="D48" s="8" t="s">
        <v>430</v>
      </c>
      <c r="E48" s="8" t="s">
        <v>21</v>
      </c>
      <c r="F48" s="6">
        <v>186</v>
      </c>
      <c r="G48" s="6">
        <v>43</v>
      </c>
      <c r="H48" s="6">
        <v>1</v>
      </c>
      <c r="I48" s="6" t="s">
        <v>22</v>
      </c>
      <c r="J48" s="6" t="s">
        <v>18</v>
      </c>
      <c r="K48" s="6" t="s">
        <v>53</v>
      </c>
      <c r="L48" t="str">
        <f>VLOOKUP(E48,Lookup_Data!$C$7:$E$25,2,FALSE)</f>
        <v>England</v>
      </c>
      <c r="M48" t="str">
        <f>VLOOKUP(E48,Lookup_Data!$C$7:$E$25,3,FALSE)</f>
        <v>BUTTS</v>
      </c>
      <c r="N48" s="12">
        <f t="shared" si="0"/>
        <v>0</v>
      </c>
      <c r="O48" s="12">
        <f t="shared" si="1"/>
        <v>20</v>
      </c>
      <c r="P48" s="12">
        <f t="shared" si="2"/>
        <v>4</v>
      </c>
      <c r="Q48" s="12">
        <f t="shared" si="5"/>
        <v>5</v>
      </c>
      <c r="R48" s="12" t="str">
        <f t="shared" si="6"/>
        <v>E</v>
      </c>
      <c r="S48" s="12" t="str">
        <f t="shared" si="7"/>
        <v>Birmingham 'E'</v>
      </c>
      <c r="T48" s="12">
        <f t="shared" si="10"/>
        <v>811</v>
      </c>
      <c r="U48" s="12">
        <f t="shared" si="11"/>
        <v>196</v>
      </c>
      <c r="V48" s="12">
        <f t="shared" si="12"/>
        <v>6</v>
      </c>
    </row>
    <row r="49" spans="2:22" x14ac:dyDescent="0.2">
      <c r="B49" s="6" t="s">
        <v>398</v>
      </c>
      <c r="C49" s="7">
        <v>37563</v>
      </c>
      <c r="D49" s="8" t="s">
        <v>431</v>
      </c>
      <c r="E49" s="8" t="s">
        <v>21</v>
      </c>
      <c r="F49" s="6">
        <v>178</v>
      </c>
      <c r="G49" s="6">
        <v>39</v>
      </c>
      <c r="H49" s="6">
        <v>1</v>
      </c>
      <c r="I49" s="6" t="s">
        <v>15</v>
      </c>
      <c r="J49" s="6" t="s">
        <v>18</v>
      </c>
      <c r="K49" s="6" t="s">
        <v>53</v>
      </c>
      <c r="L49" t="str">
        <f>VLOOKUP(E49,Lookup_Data!$C$7:$E$25,2,FALSE)</f>
        <v>England</v>
      </c>
      <c r="M49" t="str">
        <f>VLOOKUP(E49,Lookup_Data!$C$7:$E$25,3,FALSE)</f>
        <v>BUTTS</v>
      </c>
      <c r="N49" s="12">
        <f t="shared" si="0"/>
        <v>0</v>
      </c>
      <c r="O49" s="12">
        <f t="shared" si="1"/>
        <v>21</v>
      </c>
      <c r="P49" s="12">
        <f t="shared" si="2"/>
        <v>1</v>
      </c>
      <c r="Q49" s="12">
        <f t="shared" si="5"/>
        <v>0</v>
      </c>
      <c r="R49" s="12" t="str">
        <f t="shared" si="6"/>
        <v/>
      </c>
      <c r="S49" s="12" t="str">
        <f t="shared" si="7"/>
        <v/>
      </c>
      <c r="T49" s="12">
        <f t="shared" si="10"/>
        <v>0</v>
      </c>
      <c r="U49" s="12">
        <f t="shared" si="11"/>
        <v>0</v>
      </c>
      <c r="V49" s="12">
        <f t="shared" si="12"/>
        <v>0</v>
      </c>
    </row>
    <row r="50" spans="2:22" x14ac:dyDescent="0.2">
      <c r="B50" s="6" t="s">
        <v>398</v>
      </c>
      <c r="C50" s="7">
        <v>37563</v>
      </c>
      <c r="D50" s="8" t="s">
        <v>433</v>
      </c>
      <c r="E50" s="8" t="s">
        <v>21</v>
      </c>
      <c r="F50" s="6">
        <v>146</v>
      </c>
      <c r="G50" s="6">
        <v>41</v>
      </c>
      <c r="H50" s="6">
        <v>1</v>
      </c>
      <c r="I50" s="6" t="s">
        <v>22</v>
      </c>
      <c r="J50" s="6" t="s">
        <v>18</v>
      </c>
      <c r="K50" s="6" t="s">
        <v>53</v>
      </c>
      <c r="L50" t="str">
        <f>VLOOKUP(E50,Lookup_Data!$C$7:$E$25,2,FALSE)</f>
        <v>England</v>
      </c>
      <c r="M50" t="str">
        <f>VLOOKUP(E50,Lookup_Data!$C$7:$E$25,3,FALSE)</f>
        <v>BUTTS</v>
      </c>
      <c r="N50" s="12">
        <f t="shared" si="0"/>
        <v>0</v>
      </c>
      <c r="O50" s="12">
        <f t="shared" si="1"/>
        <v>22</v>
      </c>
      <c r="P50" s="12">
        <f t="shared" si="2"/>
        <v>2</v>
      </c>
      <c r="Q50" s="12">
        <f t="shared" si="5"/>
        <v>0</v>
      </c>
      <c r="R50" s="12" t="str">
        <f t="shared" si="6"/>
        <v/>
      </c>
      <c r="S50" s="12" t="str">
        <f t="shared" si="7"/>
        <v/>
      </c>
      <c r="T50" s="12">
        <f t="shared" si="10"/>
        <v>0</v>
      </c>
      <c r="U50" s="12">
        <f t="shared" si="11"/>
        <v>0</v>
      </c>
      <c r="V50" s="12">
        <f t="shared" si="12"/>
        <v>0</v>
      </c>
    </row>
    <row r="51" spans="2:22" x14ac:dyDescent="0.2">
      <c r="B51" s="6" t="s">
        <v>398</v>
      </c>
      <c r="C51" s="7">
        <v>37563</v>
      </c>
      <c r="D51" s="8" t="s">
        <v>434</v>
      </c>
      <c r="E51" s="8" t="s">
        <v>21</v>
      </c>
      <c r="F51" s="6">
        <v>145</v>
      </c>
      <c r="G51" s="6">
        <v>30</v>
      </c>
      <c r="H51" s="6">
        <v>0</v>
      </c>
      <c r="I51" s="6" t="s">
        <v>22</v>
      </c>
      <c r="J51" s="6" t="s">
        <v>18</v>
      </c>
      <c r="K51" s="6" t="s">
        <v>53</v>
      </c>
      <c r="L51" t="str">
        <f>VLOOKUP(E51,Lookup_Data!$C$7:$E$25,2,FALSE)</f>
        <v>England</v>
      </c>
      <c r="M51" t="str">
        <f>VLOOKUP(E51,Lookup_Data!$C$7:$E$25,3,FALSE)</f>
        <v>BUTTS</v>
      </c>
      <c r="N51" s="12">
        <f t="shared" si="0"/>
        <v>0</v>
      </c>
      <c r="O51" s="12">
        <f t="shared" si="1"/>
        <v>23</v>
      </c>
      <c r="P51" s="12">
        <f t="shared" si="2"/>
        <v>3</v>
      </c>
      <c r="Q51" s="12">
        <f t="shared" si="5"/>
        <v>0</v>
      </c>
      <c r="R51" s="12" t="str">
        <f t="shared" si="6"/>
        <v/>
      </c>
      <c r="S51" s="12" t="str">
        <f t="shared" si="7"/>
        <v/>
      </c>
      <c r="T51" s="12">
        <f t="shared" si="10"/>
        <v>0</v>
      </c>
      <c r="U51" s="12">
        <f t="shared" si="11"/>
        <v>0</v>
      </c>
      <c r="V51" s="12">
        <f t="shared" si="12"/>
        <v>0</v>
      </c>
    </row>
    <row r="52" spans="2:22" x14ac:dyDescent="0.2">
      <c r="B52" s="6" t="s">
        <v>398</v>
      </c>
      <c r="C52" s="7">
        <v>37563</v>
      </c>
      <c r="D52" s="8" t="s">
        <v>435</v>
      </c>
      <c r="E52" s="8" t="s">
        <v>21</v>
      </c>
      <c r="F52" s="6">
        <v>133</v>
      </c>
      <c r="G52" s="6">
        <v>36</v>
      </c>
      <c r="H52" s="6">
        <v>0</v>
      </c>
      <c r="I52" s="6" t="s">
        <v>22</v>
      </c>
      <c r="J52" s="6" t="s">
        <v>18</v>
      </c>
      <c r="K52" s="6" t="s">
        <v>53</v>
      </c>
      <c r="L52" t="str">
        <f>VLOOKUP(E52,Lookup_Data!$C$7:$E$25,2,FALSE)</f>
        <v>England</v>
      </c>
      <c r="M52" t="str">
        <f>VLOOKUP(E52,Lookup_Data!$C$7:$E$25,3,FALSE)</f>
        <v>BUTTS</v>
      </c>
      <c r="N52" s="12">
        <f t="shared" si="0"/>
        <v>0</v>
      </c>
      <c r="O52" s="12">
        <f t="shared" si="1"/>
        <v>24</v>
      </c>
      <c r="P52" s="12">
        <f t="shared" si="2"/>
        <v>4</v>
      </c>
      <c r="Q52" s="12">
        <f t="shared" si="5"/>
        <v>6</v>
      </c>
      <c r="R52" s="12" t="str">
        <f t="shared" si="6"/>
        <v>F</v>
      </c>
      <c r="S52" s="12" t="str">
        <f t="shared" si="7"/>
        <v>Birmingham 'F'</v>
      </c>
      <c r="T52" s="12">
        <f t="shared" si="10"/>
        <v>602</v>
      </c>
      <c r="U52" s="12">
        <f t="shared" si="11"/>
        <v>146</v>
      </c>
      <c r="V52" s="12">
        <f t="shared" si="12"/>
        <v>2</v>
      </c>
    </row>
    <row r="53" spans="2:22" x14ac:dyDescent="0.2">
      <c r="B53" s="6" t="s">
        <v>398</v>
      </c>
      <c r="C53" s="7">
        <v>37534</v>
      </c>
      <c r="D53" s="8" t="s">
        <v>45</v>
      </c>
      <c r="E53" s="8" t="s">
        <v>46</v>
      </c>
      <c r="F53" s="6">
        <v>561</v>
      </c>
      <c r="G53" s="6">
        <v>60</v>
      </c>
      <c r="H53" s="6">
        <v>27</v>
      </c>
      <c r="I53" s="6" t="s">
        <v>22</v>
      </c>
      <c r="J53" s="6" t="s">
        <v>18</v>
      </c>
      <c r="K53" s="6" t="s">
        <v>17</v>
      </c>
      <c r="L53" t="str">
        <f>VLOOKUP(E53,Lookup_Data!$C$7:$E$25,2,FALSE)</f>
        <v>England</v>
      </c>
      <c r="M53" t="str">
        <f>VLOOKUP(E53,Lookup_Data!$C$7:$E$25,3,FALSE)</f>
        <v>NEUAL</v>
      </c>
      <c r="N53" s="12">
        <f t="shared" si="0"/>
        <v>1</v>
      </c>
      <c r="O53" s="12">
        <f t="shared" si="1"/>
        <v>1</v>
      </c>
      <c r="P53" s="12">
        <f t="shared" si="2"/>
        <v>1</v>
      </c>
      <c r="Q53" s="12">
        <f t="shared" si="5"/>
        <v>0</v>
      </c>
      <c r="R53" s="12" t="str">
        <f t="shared" si="6"/>
        <v/>
      </c>
      <c r="S53" s="12" t="str">
        <f t="shared" si="7"/>
        <v/>
      </c>
      <c r="T53" s="12">
        <f t="shared" si="10"/>
        <v>0</v>
      </c>
      <c r="U53" s="12">
        <f t="shared" si="11"/>
        <v>0</v>
      </c>
      <c r="V53" s="12">
        <f t="shared" si="12"/>
        <v>0</v>
      </c>
    </row>
    <row r="54" spans="2:22" x14ac:dyDescent="0.2">
      <c r="B54" s="6" t="s">
        <v>398</v>
      </c>
      <c r="C54" s="7">
        <v>37541</v>
      </c>
      <c r="D54" s="8" t="s">
        <v>57</v>
      </c>
      <c r="E54" s="8" t="s">
        <v>46</v>
      </c>
      <c r="F54" s="6">
        <v>545</v>
      </c>
      <c r="G54" s="6">
        <v>60</v>
      </c>
      <c r="H54" s="6">
        <v>21</v>
      </c>
      <c r="I54" s="6" t="s">
        <v>15</v>
      </c>
      <c r="J54" s="6" t="s">
        <v>18</v>
      </c>
      <c r="K54" s="6" t="s">
        <v>17</v>
      </c>
      <c r="L54" t="str">
        <f>VLOOKUP(E54,Lookup_Data!$C$7:$E$25,2,FALSE)</f>
        <v>England</v>
      </c>
      <c r="M54" t="str">
        <f>VLOOKUP(E54,Lookup_Data!$C$7:$E$25,3,FALSE)</f>
        <v>NEUAL</v>
      </c>
      <c r="N54" s="12">
        <f t="shared" si="0"/>
        <v>0</v>
      </c>
      <c r="O54" s="12">
        <f t="shared" si="1"/>
        <v>2</v>
      </c>
      <c r="P54" s="12">
        <f t="shared" si="2"/>
        <v>2</v>
      </c>
      <c r="Q54" s="12">
        <f t="shared" si="5"/>
        <v>0</v>
      </c>
      <c r="R54" s="12" t="str">
        <f t="shared" si="6"/>
        <v/>
      </c>
      <c r="S54" s="12" t="str">
        <f t="shared" si="7"/>
        <v/>
      </c>
      <c r="T54" s="12">
        <f t="shared" si="10"/>
        <v>0</v>
      </c>
      <c r="U54" s="12">
        <f t="shared" si="11"/>
        <v>0</v>
      </c>
      <c r="V54" s="12">
        <f t="shared" si="12"/>
        <v>0</v>
      </c>
    </row>
    <row r="55" spans="2:22" x14ac:dyDescent="0.2">
      <c r="B55" s="6" t="s">
        <v>398</v>
      </c>
      <c r="C55" s="7">
        <v>37548</v>
      </c>
      <c r="D55" s="8" t="s">
        <v>403</v>
      </c>
      <c r="E55" s="8" t="s">
        <v>46</v>
      </c>
      <c r="F55" s="6">
        <v>535</v>
      </c>
      <c r="G55" s="6">
        <v>60</v>
      </c>
      <c r="H55" s="6">
        <v>23</v>
      </c>
      <c r="I55" s="6" t="s">
        <v>15</v>
      </c>
      <c r="J55" s="6" t="s">
        <v>18</v>
      </c>
      <c r="K55" s="6" t="s">
        <v>17</v>
      </c>
      <c r="L55" t="str">
        <f>VLOOKUP(E55,Lookup_Data!$C$7:$E$25,2,FALSE)</f>
        <v>England</v>
      </c>
      <c r="M55" t="str">
        <f>VLOOKUP(E55,Lookup_Data!$C$7:$E$25,3,FALSE)</f>
        <v>NEUAL</v>
      </c>
      <c r="N55" s="12">
        <f t="shared" si="0"/>
        <v>0</v>
      </c>
      <c r="O55" s="12">
        <f t="shared" si="1"/>
        <v>3</v>
      </c>
      <c r="P55" s="12">
        <f t="shared" si="2"/>
        <v>3</v>
      </c>
      <c r="Q55" s="12">
        <f t="shared" si="5"/>
        <v>0</v>
      </c>
      <c r="R55" s="12" t="str">
        <f t="shared" si="6"/>
        <v/>
      </c>
      <c r="S55" s="12" t="str">
        <f t="shared" si="7"/>
        <v/>
      </c>
      <c r="T55" s="12">
        <f t="shared" si="10"/>
        <v>0</v>
      </c>
      <c r="U55" s="12">
        <f t="shared" si="11"/>
        <v>0</v>
      </c>
      <c r="V55" s="12">
        <f t="shared" si="12"/>
        <v>0</v>
      </c>
    </row>
    <row r="56" spans="2:22" x14ac:dyDescent="0.2">
      <c r="B56" s="6" t="s">
        <v>398</v>
      </c>
      <c r="C56" s="7">
        <v>37534</v>
      </c>
      <c r="D56" s="8" t="s">
        <v>108</v>
      </c>
      <c r="E56" s="8" t="s">
        <v>46</v>
      </c>
      <c r="F56" s="6">
        <v>449</v>
      </c>
      <c r="G56" s="6">
        <v>60</v>
      </c>
      <c r="H56" s="6">
        <v>6</v>
      </c>
      <c r="I56" s="6" t="s">
        <v>22</v>
      </c>
      <c r="J56" s="6" t="s">
        <v>18</v>
      </c>
      <c r="K56" s="6" t="s">
        <v>17</v>
      </c>
      <c r="L56" t="str">
        <f>VLOOKUP(E56,Lookup_Data!$C$7:$E$25,2,FALSE)</f>
        <v>England</v>
      </c>
      <c r="M56" t="str">
        <f>VLOOKUP(E56,Lookup_Data!$C$7:$E$25,3,FALSE)</f>
        <v>NEUAL</v>
      </c>
      <c r="N56" s="12">
        <f t="shared" si="0"/>
        <v>0</v>
      </c>
      <c r="O56" s="12">
        <f t="shared" si="1"/>
        <v>4</v>
      </c>
      <c r="P56" s="12">
        <f t="shared" si="2"/>
        <v>4</v>
      </c>
      <c r="Q56" s="12">
        <f t="shared" si="5"/>
        <v>1</v>
      </c>
      <c r="R56" s="12" t="str">
        <f t="shared" si="6"/>
        <v>A</v>
      </c>
      <c r="S56" s="12" t="str">
        <f t="shared" si="7"/>
        <v>Bradford 'A'</v>
      </c>
      <c r="T56" s="12">
        <f t="shared" si="10"/>
        <v>2090</v>
      </c>
      <c r="U56" s="12">
        <f t="shared" si="11"/>
        <v>240</v>
      </c>
      <c r="V56" s="12">
        <f t="shared" si="12"/>
        <v>77</v>
      </c>
    </row>
    <row r="57" spans="2:22" x14ac:dyDescent="0.2">
      <c r="B57" s="6" t="s">
        <v>398</v>
      </c>
      <c r="C57" s="7">
        <v>37531</v>
      </c>
      <c r="D57" s="8" t="s">
        <v>126</v>
      </c>
      <c r="E57" s="8" t="s">
        <v>46</v>
      </c>
      <c r="F57" s="6">
        <v>372</v>
      </c>
      <c r="G57" s="6">
        <v>59</v>
      </c>
      <c r="H57" s="6">
        <v>2</v>
      </c>
      <c r="I57" s="6" t="s">
        <v>22</v>
      </c>
      <c r="J57" s="6" t="s">
        <v>18</v>
      </c>
      <c r="K57" s="6" t="s">
        <v>17</v>
      </c>
      <c r="L57" t="str">
        <f>VLOOKUP(E57,Lookup_Data!$C$7:$E$25,2,FALSE)</f>
        <v>England</v>
      </c>
      <c r="M57" t="str">
        <f>VLOOKUP(E57,Lookup_Data!$C$7:$E$25,3,FALSE)</f>
        <v>NEUAL</v>
      </c>
      <c r="N57" s="12">
        <f t="shared" si="0"/>
        <v>0</v>
      </c>
      <c r="O57" s="12">
        <f t="shared" si="1"/>
        <v>5</v>
      </c>
      <c r="P57" s="12">
        <f t="shared" si="2"/>
        <v>1</v>
      </c>
      <c r="Q57" s="12">
        <f t="shared" si="5"/>
        <v>0</v>
      </c>
      <c r="R57" s="12" t="str">
        <f t="shared" si="6"/>
        <v/>
      </c>
      <c r="S57" s="12" t="str">
        <f t="shared" si="7"/>
        <v/>
      </c>
      <c r="T57" s="12">
        <f t="shared" si="10"/>
        <v>0</v>
      </c>
      <c r="U57" s="12">
        <f t="shared" si="11"/>
        <v>0</v>
      </c>
      <c r="V57" s="12">
        <f t="shared" si="12"/>
        <v>0</v>
      </c>
    </row>
    <row r="58" spans="2:22" x14ac:dyDescent="0.2">
      <c r="B58" s="6" t="s">
        <v>398</v>
      </c>
      <c r="C58" s="7">
        <v>37534</v>
      </c>
      <c r="D58" s="8" t="s">
        <v>415</v>
      </c>
      <c r="E58" s="8" t="s">
        <v>46</v>
      </c>
      <c r="F58" s="6">
        <v>314</v>
      </c>
      <c r="G58" s="6">
        <v>52</v>
      </c>
      <c r="H58" s="6">
        <v>1</v>
      </c>
      <c r="I58" s="6" t="s">
        <v>15</v>
      </c>
      <c r="J58" s="6" t="s">
        <v>18</v>
      </c>
      <c r="K58" s="6" t="s">
        <v>17</v>
      </c>
      <c r="L58" t="str">
        <f>VLOOKUP(E58,Lookup_Data!$C$7:$E$25,2,FALSE)</f>
        <v>England</v>
      </c>
      <c r="M58" t="str">
        <f>VLOOKUP(E58,Lookup_Data!$C$7:$E$25,3,FALSE)</f>
        <v>NEUAL</v>
      </c>
      <c r="N58" s="12">
        <f t="shared" si="0"/>
        <v>0</v>
      </c>
      <c r="O58" s="12">
        <f t="shared" si="1"/>
        <v>6</v>
      </c>
      <c r="P58" s="12">
        <f t="shared" si="2"/>
        <v>2</v>
      </c>
      <c r="Q58" s="12">
        <f t="shared" si="5"/>
        <v>0</v>
      </c>
      <c r="R58" s="12" t="str">
        <f t="shared" si="6"/>
        <v/>
      </c>
      <c r="S58" s="12" t="str">
        <f t="shared" si="7"/>
        <v/>
      </c>
      <c r="T58" s="12">
        <f t="shared" si="10"/>
        <v>0</v>
      </c>
      <c r="U58" s="12">
        <f t="shared" si="11"/>
        <v>0</v>
      </c>
      <c r="V58" s="12">
        <f t="shared" si="12"/>
        <v>0</v>
      </c>
    </row>
    <row r="59" spans="2:22" x14ac:dyDescent="0.2">
      <c r="B59" s="6" t="s">
        <v>398</v>
      </c>
      <c r="C59" s="7">
        <v>37534</v>
      </c>
      <c r="D59" s="8" t="s">
        <v>267</v>
      </c>
      <c r="E59" s="8" t="s">
        <v>46</v>
      </c>
      <c r="F59" s="6">
        <v>292</v>
      </c>
      <c r="G59" s="6">
        <v>59</v>
      </c>
      <c r="H59" s="6">
        <v>0</v>
      </c>
      <c r="I59" s="6" t="s">
        <v>22</v>
      </c>
      <c r="J59" s="6" t="s">
        <v>18</v>
      </c>
      <c r="K59" s="6" t="s">
        <v>17</v>
      </c>
      <c r="L59" t="str">
        <f>VLOOKUP(E59,Lookup_Data!$C$7:$E$25,2,FALSE)</f>
        <v>England</v>
      </c>
      <c r="M59" t="str">
        <f>VLOOKUP(E59,Lookup_Data!$C$7:$E$25,3,FALSE)</f>
        <v>NEUAL</v>
      </c>
      <c r="N59" s="12">
        <f t="shared" si="0"/>
        <v>0</v>
      </c>
      <c r="O59" s="12">
        <f t="shared" si="1"/>
        <v>7</v>
      </c>
      <c r="P59" s="12">
        <f t="shared" si="2"/>
        <v>3</v>
      </c>
      <c r="Q59" s="12">
        <f t="shared" si="5"/>
        <v>2</v>
      </c>
      <c r="R59" s="12" t="str">
        <f t="shared" si="6"/>
        <v>B</v>
      </c>
      <c r="S59" s="12" t="str">
        <f t="shared" si="7"/>
        <v>Bradford 'B'</v>
      </c>
      <c r="T59" s="12">
        <f t="shared" si="10"/>
        <v>978</v>
      </c>
      <c r="U59" s="12">
        <f t="shared" si="11"/>
        <v>170</v>
      </c>
      <c r="V59" s="12">
        <f t="shared" si="12"/>
        <v>3</v>
      </c>
    </row>
    <row r="60" spans="2:22" x14ac:dyDescent="0.2">
      <c r="B60" s="6" t="s">
        <v>398</v>
      </c>
      <c r="C60" s="7">
        <v>37532</v>
      </c>
      <c r="D60" s="8" t="s">
        <v>69</v>
      </c>
      <c r="E60" s="8" t="s">
        <v>63</v>
      </c>
      <c r="F60" s="6">
        <v>545</v>
      </c>
      <c r="G60" s="6">
        <v>60</v>
      </c>
      <c r="H60" s="6">
        <v>21</v>
      </c>
      <c r="I60" s="6" t="s">
        <v>22</v>
      </c>
      <c r="J60" s="6" t="s">
        <v>18</v>
      </c>
      <c r="K60" s="6" t="s">
        <v>17</v>
      </c>
      <c r="L60" t="str">
        <f>VLOOKUP(E60,Lookup_Data!$C$7:$E$25,2,FALSE)</f>
        <v>England</v>
      </c>
      <c r="M60" t="str">
        <f>VLOOKUP(E60,Lookup_Data!$C$7:$E$25,3,FALSE)</f>
        <v>BUTTS</v>
      </c>
      <c r="N60" s="12">
        <f t="shared" si="0"/>
        <v>1</v>
      </c>
      <c r="O60" s="12">
        <f t="shared" si="1"/>
        <v>1</v>
      </c>
      <c r="P60" s="12">
        <f t="shared" si="2"/>
        <v>1</v>
      </c>
      <c r="Q60" s="12">
        <f t="shared" si="5"/>
        <v>0</v>
      </c>
      <c r="R60" s="12" t="str">
        <f t="shared" si="6"/>
        <v/>
      </c>
      <c r="S60" s="12" t="str">
        <f t="shared" si="7"/>
        <v/>
      </c>
      <c r="T60" s="12">
        <f t="shared" si="10"/>
        <v>0</v>
      </c>
      <c r="U60" s="12">
        <f t="shared" si="11"/>
        <v>0</v>
      </c>
      <c r="V60" s="12">
        <f t="shared" si="12"/>
        <v>0</v>
      </c>
    </row>
    <row r="61" spans="2:22" x14ac:dyDescent="0.2">
      <c r="B61" s="6" t="s">
        <v>398</v>
      </c>
      <c r="C61" s="7">
        <v>37560</v>
      </c>
      <c r="D61" s="8" t="s">
        <v>402</v>
      </c>
      <c r="E61" s="8" t="s">
        <v>63</v>
      </c>
      <c r="F61" s="6">
        <v>536</v>
      </c>
      <c r="G61" s="6">
        <v>60</v>
      </c>
      <c r="H61" s="6">
        <v>19</v>
      </c>
      <c r="I61" s="6" t="s">
        <v>15</v>
      </c>
      <c r="J61" s="6" t="s">
        <v>18</v>
      </c>
      <c r="K61" s="6" t="s">
        <v>17</v>
      </c>
      <c r="L61" t="str">
        <f>VLOOKUP(E61,Lookup_Data!$C$7:$E$25,2,FALSE)</f>
        <v>England</v>
      </c>
      <c r="M61" t="str">
        <f>VLOOKUP(E61,Lookup_Data!$C$7:$E$25,3,FALSE)</f>
        <v>BUTTS</v>
      </c>
      <c r="N61" s="12">
        <f t="shared" si="0"/>
        <v>0</v>
      </c>
      <c r="O61" s="12">
        <f t="shared" si="1"/>
        <v>2</v>
      </c>
      <c r="P61" s="12">
        <f t="shared" si="2"/>
        <v>2</v>
      </c>
      <c r="Q61" s="12">
        <f t="shared" si="5"/>
        <v>0</v>
      </c>
      <c r="R61" s="12" t="str">
        <f t="shared" si="6"/>
        <v/>
      </c>
      <c r="S61" s="12" t="str">
        <f t="shared" si="7"/>
        <v/>
      </c>
      <c r="T61" s="12">
        <f t="shared" si="10"/>
        <v>0</v>
      </c>
      <c r="U61" s="12">
        <f t="shared" si="11"/>
        <v>0</v>
      </c>
      <c r="V61" s="12">
        <f t="shared" si="12"/>
        <v>0</v>
      </c>
    </row>
    <row r="62" spans="2:22" x14ac:dyDescent="0.2">
      <c r="B62" s="6" t="s">
        <v>398</v>
      </c>
      <c r="C62" s="7">
        <v>37560</v>
      </c>
      <c r="D62" s="8" t="s">
        <v>205</v>
      </c>
      <c r="E62" s="8" t="s">
        <v>63</v>
      </c>
      <c r="F62" s="6">
        <v>524</v>
      </c>
      <c r="G62" s="6">
        <v>60</v>
      </c>
      <c r="H62" s="6">
        <v>15</v>
      </c>
      <c r="I62" s="6" t="s">
        <v>15</v>
      </c>
      <c r="J62" s="6" t="s">
        <v>18</v>
      </c>
      <c r="K62" s="6" t="s">
        <v>17</v>
      </c>
      <c r="L62" t="str">
        <f>VLOOKUP(E62,Lookup_Data!$C$7:$E$25,2,FALSE)</f>
        <v>England</v>
      </c>
      <c r="M62" t="str">
        <f>VLOOKUP(E62,Lookup_Data!$C$7:$E$25,3,FALSE)</f>
        <v>BUTTS</v>
      </c>
      <c r="N62" s="12">
        <f t="shared" si="0"/>
        <v>0</v>
      </c>
      <c r="O62" s="12">
        <f t="shared" si="1"/>
        <v>3</v>
      </c>
      <c r="P62" s="12">
        <f t="shared" si="2"/>
        <v>3</v>
      </c>
      <c r="Q62" s="12">
        <f t="shared" si="5"/>
        <v>0</v>
      </c>
      <c r="R62" s="12" t="str">
        <f t="shared" si="6"/>
        <v/>
      </c>
      <c r="S62" s="12" t="str">
        <f t="shared" si="7"/>
        <v/>
      </c>
      <c r="T62" s="12">
        <f t="shared" ref="T62:V77" si="13">IF($P62=1,F62,IF($P62=2,F62+F61,IF($P62=3,F62+F61+F60,IF($P62=4,F62+F61+F60+F59,0))))*IF($N63=1,1,IF($P62=4,1,0))</f>
        <v>0</v>
      </c>
      <c r="U62" s="12">
        <f t="shared" si="13"/>
        <v>0</v>
      </c>
      <c r="V62" s="12">
        <f t="shared" si="13"/>
        <v>0</v>
      </c>
    </row>
    <row r="63" spans="2:22" x14ac:dyDescent="0.2">
      <c r="B63" s="6" t="s">
        <v>398</v>
      </c>
      <c r="C63" s="7">
        <v>37560</v>
      </c>
      <c r="D63" s="8" t="s">
        <v>73</v>
      </c>
      <c r="E63" s="8" t="s">
        <v>63</v>
      </c>
      <c r="F63" s="6">
        <v>513</v>
      </c>
      <c r="G63" s="6">
        <v>60</v>
      </c>
      <c r="H63" s="6">
        <v>12</v>
      </c>
      <c r="I63" s="6" t="s">
        <v>15</v>
      </c>
      <c r="J63" s="6" t="s">
        <v>18</v>
      </c>
      <c r="K63" s="6" t="s">
        <v>17</v>
      </c>
      <c r="L63" t="str">
        <f>VLOOKUP(E63,Lookup_Data!$C$7:$E$25,2,FALSE)</f>
        <v>England</v>
      </c>
      <c r="M63" t="str">
        <f>VLOOKUP(E63,Lookup_Data!$C$7:$E$25,3,FALSE)</f>
        <v>BUTTS</v>
      </c>
      <c r="N63" s="12">
        <f t="shared" si="0"/>
        <v>0</v>
      </c>
      <c r="O63" s="12">
        <f t="shared" si="1"/>
        <v>4</v>
      </c>
      <c r="P63" s="12">
        <f t="shared" si="2"/>
        <v>4</v>
      </c>
      <c r="Q63" s="12">
        <f t="shared" si="5"/>
        <v>1</v>
      </c>
      <c r="R63" s="12" t="str">
        <f t="shared" si="6"/>
        <v>A</v>
      </c>
      <c r="S63" s="12" t="str">
        <f t="shared" si="7"/>
        <v>Cambridge 'A'</v>
      </c>
      <c r="T63" s="12">
        <f t="shared" si="13"/>
        <v>2118</v>
      </c>
      <c r="U63" s="12">
        <f t="shared" si="13"/>
        <v>240</v>
      </c>
      <c r="V63" s="12">
        <f t="shared" si="13"/>
        <v>67</v>
      </c>
    </row>
    <row r="64" spans="2:22" x14ac:dyDescent="0.2">
      <c r="B64" s="6" t="s">
        <v>398</v>
      </c>
      <c r="C64" s="7">
        <v>37560</v>
      </c>
      <c r="D64" s="8" t="s">
        <v>62</v>
      </c>
      <c r="E64" s="8" t="s">
        <v>63</v>
      </c>
      <c r="F64" s="6">
        <v>507</v>
      </c>
      <c r="G64" s="6">
        <v>60</v>
      </c>
      <c r="H64" s="6">
        <v>13</v>
      </c>
      <c r="I64" s="6" t="s">
        <v>15</v>
      </c>
      <c r="J64" s="6" t="s">
        <v>18</v>
      </c>
      <c r="K64" s="6" t="s">
        <v>17</v>
      </c>
      <c r="L64" t="str">
        <f>VLOOKUP(E64,Lookup_Data!$C$7:$E$25,2,FALSE)</f>
        <v>England</v>
      </c>
      <c r="M64" t="str">
        <f>VLOOKUP(E64,Lookup_Data!$C$7:$E$25,3,FALSE)</f>
        <v>BUTTS</v>
      </c>
      <c r="N64" s="12">
        <f t="shared" si="0"/>
        <v>0</v>
      </c>
      <c r="O64" s="12">
        <f t="shared" si="1"/>
        <v>5</v>
      </c>
      <c r="P64" s="12">
        <f t="shared" si="2"/>
        <v>1</v>
      </c>
      <c r="Q64" s="12">
        <f t="shared" si="5"/>
        <v>0</v>
      </c>
      <c r="R64" s="12" t="str">
        <f t="shared" si="6"/>
        <v/>
      </c>
      <c r="S64" s="12" t="str">
        <f t="shared" si="7"/>
        <v/>
      </c>
      <c r="T64" s="12">
        <f t="shared" si="13"/>
        <v>0</v>
      </c>
      <c r="U64" s="12">
        <f t="shared" si="13"/>
        <v>0</v>
      </c>
      <c r="V64" s="12">
        <f t="shared" si="13"/>
        <v>0</v>
      </c>
    </row>
    <row r="65" spans="2:22" x14ac:dyDescent="0.2">
      <c r="B65" s="6" t="s">
        <v>398</v>
      </c>
      <c r="C65" s="7">
        <v>37560</v>
      </c>
      <c r="D65" s="8" t="s">
        <v>84</v>
      </c>
      <c r="E65" s="8" t="s">
        <v>63</v>
      </c>
      <c r="F65" s="6">
        <v>507</v>
      </c>
      <c r="G65" s="6">
        <v>60</v>
      </c>
      <c r="H65" s="6">
        <v>9</v>
      </c>
      <c r="I65" s="6" t="s">
        <v>22</v>
      </c>
      <c r="J65" s="6" t="s">
        <v>18</v>
      </c>
      <c r="K65" s="6" t="s">
        <v>17</v>
      </c>
      <c r="L65" t="str">
        <f>VLOOKUP(E65,Lookup_Data!$C$7:$E$25,2,FALSE)</f>
        <v>England</v>
      </c>
      <c r="M65" t="str">
        <f>VLOOKUP(E65,Lookup_Data!$C$7:$E$25,3,FALSE)</f>
        <v>BUTTS</v>
      </c>
      <c r="N65" s="12">
        <f t="shared" si="0"/>
        <v>0</v>
      </c>
      <c r="O65" s="12">
        <f t="shared" si="1"/>
        <v>6</v>
      </c>
      <c r="P65" s="12">
        <f t="shared" si="2"/>
        <v>2</v>
      </c>
      <c r="Q65" s="12">
        <f t="shared" si="5"/>
        <v>0</v>
      </c>
      <c r="R65" s="12" t="str">
        <f t="shared" si="6"/>
        <v/>
      </c>
      <c r="S65" s="12" t="str">
        <f t="shared" si="7"/>
        <v/>
      </c>
      <c r="T65" s="12">
        <f t="shared" si="13"/>
        <v>0</v>
      </c>
      <c r="U65" s="12">
        <f t="shared" si="13"/>
        <v>0</v>
      </c>
      <c r="V65" s="12">
        <f t="shared" si="13"/>
        <v>0</v>
      </c>
    </row>
    <row r="66" spans="2:22" x14ac:dyDescent="0.2">
      <c r="B66" s="6" t="s">
        <v>398</v>
      </c>
      <c r="C66" s="7">
        <v>37560</v>
      </c>
      <c r="D66" s="8" t="s">
        <v>248</v>
      </c>
      <c r="E66" s="8" t="s">
        <v>63</v>
      </c>
      <c r="F66" s="6">
        <v>503</v>
      </c>
      <c r="G66" s="6">
        <v>60</v>
      </c>
      <c r="H66" s="6">
        <v>14</v>
      </c>
      <c r="I66" s="6" t="s">
        <v>15</v>
      </c>
      <c r="J66" s="6" t="s">
        <v>18</v>
      </c>
      <c r="K66" s="6" t="s">
        <v>17</v>
      </c>
      <c r="L66" t="str">
        <f>VLOOKUP(E66,Lookup_Data!$C$7:$E$25,2,FALSE)</f>
        <v>England</v>
      </c>
      <c r="M66" t="str">
        <f>VLOOKUP(E66,Lookup_Data!$C$7:$E$25,3,FALSE)</f>
        <v>BUTTS</v>
      </c>
      <c r="N66" s="12">
        <f t="shared" si="0"/>
        <v>0</v>
      </c>
      <c r="O66" s="12">
        <f t="shared" si="1"/>
        <v>7</v>
      </c>
      <c r="P66" s="12">
        <f t="shared" si="2"/>
        <v>3</v>
      </c>
      <c r="Q66" s="12">
        <f t="shared" si="5"/>
        <v>0</v>
      </c>
      <c r="R66" s="12" t="str">
        <f t="shared" si="6"/>
        <v/>
      </c>
      <c r="S66" s="12" t="str">
        <f t="shared" si="7"/>
        <v/>
      </c>
      <c r="T66" s="12">
        <f t="shared" si="13"/>
        <v>0</v>
      </c>
      <c r="U66" s="12">
        <f t="shared" si="13"/>
        <v>0</v>
      </c>
      <c r="V66" s="12">
        <f t="shared" si="13"/>
        <v>0</v>
      </c>
    </row>
    <row r="67" spans="2:22" x14ac:dyDescent="0.2">
      <c r="B67" s="6" t="s">
        <v>398</v>
      </c>
      <c r="C67" s="7">
        <v>37560</v>
      </c>
      <c r="D67" s="8" t="s">
        <v>66</v>
      </c>
      <c r="E67" s="8" t="s">
        <v>63</v>
      </c>
      <c r="F67" s="6">
        <v>500</v>
      </c>
      <c r="G67" s="6">
        <v>60</v>
      </c>
      <c r="H67" s="6">
        <v>11</v>
      </c>
      <c r="I67" s="6" t="s">
        <v>15</v>
      </c>
      <c r="J67" s="6" t="s">
        <v>18</v>
      </c>
      <c r="K67" s="6" t="s">
        <v>17</v>
      </c>
      <c r="L67" t="str">
        <f>VLOOKUP(E67,Lookup_Data!$C$7:$E$25,2,FALSE)</f>
        <v>England</v>
      </c>
      <c r="M67" t="str">
        <f>VLOOKUP(E67,Lookup_Data!$C$7:$E$25,3,FALSE)</f>
        <v>BUTTS</v>
      </c>
      <c r="N67" s="12">
        <f t="shared" si="0"/>
        <v>0</v>
      </c>
      <c r="O67" s="12">
        <f t="shared" si="1"/>
        <v>8</v>
      </c>
      <c r="P67" s="12">
        <f t="shared" si="2"/>
        <v>4</v>
      </c>
      <c r="Q67" s="12">
        <f t="shared" si="5"/>
        <v>2</v>
      </c>
      <c r="R67" s="12" t="str">
        <f t="shared" si="6"/>
        <v>B</v>
      </c>
      <c r="S67" s="12" t="str">
        <f t="shared" si="7"/>
        <v>Cambridge 'B'</v>
      </c>
      <c r="T67" s="12">
        <f t="shared" si="13"/>
        <v>2017</v>
      </c>
      <c r="U67" s="12">
        <f t="shared" si="13"/>
        <v>240</v>
      </c>
      <c r="V67" s="12">
        <f t="shared" si="13"/>
        <v>47</v>
      </c>
    </row>
    <row r="68" spans="2:22" x14ac:dyDescent="0.2">
      <c r="B68" s="6" t="s">
        <v>398</v>
      </c>
      <c r="C68" s="7">
        <v>37560</v>
      </c>
      <c r="D68" s="8" t="s">
        <v>407</v>
      </c>
      <c r="E68" s="8" t="s">
        <v>63</v>
      </c>
      <c r="F68" s="6">
        <v>442</v>
      </c>
      <c r="G68" s="6">
        <v>60</v>
      </c>
      <c r="H68" s="6">
        <v>4</v>
      </c>
      <c r="I68" s="6" t="s">
        <v>15</v>
      </c>
      <c r="J68" s="6" t="s">
        <v>18</v>
      </c>
      <c r="K68" s="6" t="s">
        <v>17</v>
      </c>
      <c r="L68" t="str">
        <f>VLOOKUP(E68,Lookup_Data!$C$7:$E$25,2,FALSE)</f>
        <v>England</v>
      </c>
      <c r="M68" t="str">
        <f>VLOOKUP(E68,Lookup_Data!$C$7:$E$25,3,FALSE)</f>
        <v>BUTTS</v>
      </c>
      <c r="N68" s="12">
        <f t="shared" si="0"/>
        <v>0</v>
      </c>
      <c r="O68" s="12">
        <f t="shared" si="1"/>
        <v>9</v>
      </c>
      <c r="P68" s="12">
        <f t="shared" si="2"/>
        <v>1</v>
      </c>
      <c r="Q68" s="12">
        <f t="shared" si="5"/>
        <v>0</v>
      </c>
      <c r="R68" s="12" t="str">
        <f t="shared" si="6"/>
        <v/>
      </c>
      <c r="S68" s="12" t="str">
        <f t="shared" si="7"/>
        <v/>
      </c>
      <c r="T68" s="12">
        <f t="shared" si="13"/>
        <v>0</v>
      </c>
      <c r="U68" s="12">
        <f t="shared" si="13"/>
        <v>0</v>
      </c>
      <c r="V68" s="12">
        <f t="shared" si="13"/>
        <v>0</v>
      </c>
    </row>
    <row r="69" spans="2:22" x14ac:dyDescent="0.2">
      <c r="B69" s="6" t="s">
        <v>398</v>
      </c>
      <c r="C69" s="7">
        <v>37560</v>
      </c>
      <c r="D69" s="8" t="s">
        <v>107</v>
      </c>
      <c r="E69" s="8" t="s">
        <v>63</v>
      </c>
      <c r="F69" s="6">
        <v>391</v>
      </c>
      <c r="G69" s="6">
        <v>60</v>
      </c>
      <c r="H69" s="6">
        <v>3</v>
      </c>
      <c r="I69" s="6" t="s">
        <v>22</v>
      </c>
      <c r="J69" s="6" t="s">
        <v>18</v>
      </c>
      <c r="K69" s="6" t="s">
        <v>17</v>
      </c>
      <c r="L69" t="str">
        <f>VLOOKUP(E69,Lookup_Data!$C$7:$E$25,2,FALSE)</f>
        <v>England</v>
      </c>
      <c r="M69" t="str">
        <f>VLOOKUP(E69,Lookup_Data!$C$7:$E$25,3,FALSE)</f>
        <v>BUTTS</v>
      </c>
      <c r="N69" s="12">
        <f t="shared" si="0"/>
        <v>0</v>
      </c>
      <c r="O69" s="12">
        <f t="shared" si="1"/>
        <v>10</v>
      </c>
      <c r="P69" s="12">
        <f t="shared" si="2"/>
        <v>2</v>
      </c>
      <c r="Q69" s="12">
        <f t="shared" si="5"/>
        <v>3</v>
      </c>
      <c r="R69" s="12" t="str">
        <f t="shared" si="6"/>
        <v>C</v>
      </c>
      <c r="S69" s="12" t="str">
        <f t="shared" si="7"/>
        <v>Cambridge 'C'</v>
      </c>
      <c r="T69" s="12">
        <f t="shared" si="13"/>
        <v>833</v>
      </c>
      <c r="U69" s="12">
        <f t="shared" si="13"/>
        <v>120</v>
      </c>
      <c r="V69" s="12">
        <f t="shared" si="13"/>
        <v>7</v>
      </c>
    </row>
    <row r="70" spans="2:22" x14ac:dyDescent="0.2">
      <c r="B70" s="6" t="s">
        <v>398</v>
      </c>
      <c r="C70" s="7">
        <v>37553</v>
      </c>
      <c r="D70" s="8" t="s">
        <v>32</v>
      </c>
      <c r="E70" s="8" t="s">
        <v>14</v>
      </c>
      <c r="F70" s="6">
        <v>582</v>
      </c>
      <c r="G70" s="6">
        <v>60</v>
      </c>
      <c r="H70" s="6">
        <v>48</v>
      </c>
      <c r="I70" s="6" t="s">
        <v>15</v>
      </c>
      <c r="J70" s="6" t="s">
        <v>18</v>
      </c>
      <c r="K70" s="6" t="s">
        <v>17</v>
      </c>
      <c r="L70" t="str">
        <f>VLOOKUP(E70,Lookup_Data!$C$7:$E$25,2,FALSE)</f>
        <v>Scotland</v>
      </c>
      <c r="M70" t="str">
        <f>VLOOKUP(E70,Lookup_Data!$C$7:$E$25,3,FALSE)</f>
        <v>SUSF</v>
      </c>
      <c r="N70" s="12">
        <f t="shared" si="0"/>
        <v>1</v>
      </c>
      <c r="O70" s="12">
        <f t="shared" si="1"/>
        <v>1</v>
      </c>
      <c r="P70" s="12">
        <f t="shared" si="2"/>
        <v>1</v>
      </c>
      <c r="Q70" s="12">
        <f t="shared" si="5"/>
        <v>0</v>
      </c>
      <c r="R70" s="12" t="str">
        <f t="shared" si="6"/>
        <v/>
      </c>
      <c r="S70" s="12" t="str">
        <f t="shared" si="7"/>
        <v/>
      </c>
      <c r="T70" s="12">
        <f t="shared" si="13"/>
        <v>0</v>
      </c>
      <c r="U70" s="12">
        <f t="shared" si="13"/>
        <v>0</v>
      </c>
      <c r="V70" s="12">
        <f t="shared" si="13"/>
        <v>0</v>
      </c>
    </row>
    <row r="71" spans="2:22" x14ac:dyDescent="0.2">
      <c r="B71" s="6" t="s">
        <v>398</v>
      </c>
      <c r="C71" s="7">
        <v>37556</v>
      </c>
      <c r="D71" s="8" t="s">
        <v>13</v>
      </c>
      <c r="E71" s="8" t="s">
        <v>14</v>
      </c>
      <c r="F71" s="6">
        <v>573</v>
      </c>
      <c r="G71" s="6">
        <v>60</v>
      </c>
      <c r="H71" s="6">
        <v>40</v>
      </c>
      <c r="I71" s="6" t="s">
        <v>15</v>
      </c>
      <c r="J71" s="6" t="s">
        <v>18</v>
      </c>
      <c r="K71" s="6" t="s">
        <v>17</v>
      </c>
      <c r="L71" t="str">
        <f>VLOOKUP(E71,Lookup_Data!$C$7:$E$25,2,FALSE)</f>
        <v>Scotland</v>
      </c>
      <c r="M71" t="str">
        <f>VLOOKUP(E71,Lookup_Data!$C$7:$E$25,3,FALSE)</f>
        <v>SUSF</v>
      </c>
      <c r="N71" s="12">
        <f t="shared" ref="N71:N134" si="14">IF(E71=E70,0,1)</f>
        <v>0</v>
      </c>
      <c r="O71" s="12">
        <f t="shared" ref="O71:O134" si="15">IF(N71=1,N71,O70+1)</f>
        <v>2</v>
      </c>
      <c r="P71" s="12">
        <f t="shared" ref="P71:P134" si="16">IF(O71&lt;5,O71,4+O71-4*ROUNDUP(O71/4,0))</f>
        <v>2</v>
      </c>
      <c r="Q71" s="12">
        <f t="shared" si="5"/>
        <v>0</v>
      </c>
      <c r="R71" s="12" t="str">
        <f t="shared" si="6"/>
        <v/>
      </c>
      <c r="S71" s="12" t="str">
        <f t="shared" si="7"/>
        <v/>
      </c>
      <c r="T71" s="12">
        <f t="shared" si="13"/>
        <v>0</v>
      </c>
      <c r="U71" s="12">
        <f t="shared" si="13"/>
        <v>0</v>
      </c>
      <c r="V71" s="12">
        <f t="shared" si="13"/>
        <v>0</v>
      </c>
    </row>
    <row r="72" spans="2:22" x14ac:dyDescent="0.2">
      <c r="B72" s="6" t="s">
        <v>398</v>
      </c>
      <c r="C72" s="7">
        <v>37556</v>
      </c>
      <c r="D72" s="8" t="s">
        <v>41</v>
      </c>
      <c r="E72" s="8" t="s">
        <v>14</v>
      </c>
      <c r="F72" s="6">
        <v>559</v>
      </c>
      <c r="G72" s="6">
        <v>60</v>
      </c>
      <c r="H72" s="6">
        <v>26</v>
      </c>
      <c r="I72" s="6" t="s">
        <v>22</v>
      </c>
      <c r="J72" s="6" t="s">
        <v>18</v>
      </c>
      <c r="K72" s="6" t="s">
        <v>17</v>
      </c>
      <c r="L72" t="str">
        <f>VLOOKUP(E72,Lookup_Data!$C$7:$E$25,2,FALSE)</f>
        <v>Scotland</v>
      </c>
      <c r="M72" t="str">
        <f>VLOOKUP(E72,Lookup_Data!$C$7:$E$25,3,FALSE)</f>
        <v>SUSF</v>
      </c>
      <c r="N72" s="12">
        <f t="shared" si="14"/>
        <v>0</v>
      </c>
      <c r="O72" s="12">
        <f t="shared" si="15"/>
        <v>3</v>
      </c>
      <c r="P72" s="12">
        <f t="shared" si="16"/>
        <v>3</v>
      </c>
      <c r="Q72" s="12">
        <f t="shared" ref="Q72:Q135" si="17">IF(N73=1,1,IF(P72=4,1,0))*ROUNDUP(O72/4,0)</f>
        <v>0</v>
      </c>
      <c r="R72" s="12" t="str">
        <f t="shared" ref="R72:R135" si="18">IF(Q72=1,"A",IF(Q72=2,"B",IF(Q72=3,"C",IF(Q72=4,"D",IF(Q72=5,"E",IF(Q72=6,"F",IF(Q72=7,"G",IF(Q72=8,"H",""))))))))</f>
        <v/>
      </c>
      <c r="S72" s="12" t="str">
        <f t="shared" ref="S72:S135" si="19">IF(Q72=0,"",CONCATENATE(E72," '",R72,"'"))</f>
        <v/>
      </c>
      <c r="T72" s="12">
        <f t="shared" si="13"/>
        <v>0</v>
      </c>
      <c r="U72" s="12">
        <f t="shared" si="13"/>
        <v>0</v>
      </c>
      <c r="V72" s="12">
        <f t="shared" si="13"/>
        <v>0</v>
      </c>
    </row>
    <row r="73" spans="2:22" x14ac:dyDescent="0.2">
      <c r="B73" s="6" t="s">
        <v>398</v>
      </c>
      <c r="C73" s="7">
        <v>37553</v>
      </c>
      <c r="D73" s="8" t="s">
        <v>37</v>
      </c>
      <c r="E73" s="8" t="s">
        <v>14</v>
      </c>
      <c r="F73" s="6">
        <v>558</v>
      </c>
      <c r="G73" s="6">
        <v>60</v>
      </c>
      <c r="H73" s="6">
        <v>26</v>
      </c>
      <c r="I73" s="6" t="s">
        <v>15</v>
      </c>
      <c r="J73" s="6" t="s">
        <v>18</v>
      </c>
      <c r="K73" s="6" t="s">
        <v>17</v>
      </c>
      <c r="L73" t="str">
        <f>VLOOKUP(E73,Lookup_Data!$C$7:$E$25,2,FALSE)</f>
        <v>Scotland</v>
      </c>
      <c r="M73" t="str">
        <f>VLOOKUP(E73,Lookup_Data!$C$7:$E$25,3,FALSE)</f>
        <v>SUSF</v>
      </c>
      <c r="N73" s="12">
        <f t="shared" si="14"/>
        <v>0</v>
      </c>
      <c r="O73" s="12">
        <f t="shared" si="15"/>
        <v>4</v>
      </c>
      <c r="P73" s="12">
        <f t="shared" si="16"/>
        <v>4</v>
      </c>
      <c r="Q73" s="12">
        <f t="shared" si="17"/>
        <v>1</v>
      </c>
      <c r="R73" s="12" t="str">
        <f t="shared" si="18"/>
        <v>A</v>
      </c>
      <c r="S73" s="12" t="str">
        <f t="shared" si="19"/>
        <v>Edinburgh 'A'</v>
      </c>
      <c r="T73" s="12">
        <f t="shared" si="13"/>
        <v>2272</v>
      </c>
      <c r="U73" s="12">
        <f t="shared" si="13"/>
        <v>240</v>
      </c>
      <c r="V73" s="12">
        <f t="shared" si="13"/>
        <v>140</v>
      </c>
    </row>
    <row r="74" spans="2:22" x14ac:dyDescent="0.2">
      <c r="B74" s="6" t="s">
        <v>398</v>
      </c>
      <c r="C74" s="7">
        <v>37547</v>
      </c>
      <c r="D74" s="8" t="s">
        <v>313</v>
      </c>
      <c r="E74" s="8" t="s">
        <v>191</v>
      </c>
      <c r="F74" s="6">
        <v>556</v>
      </c>
      <c r="G74" s="6">
        <v>60</v>
      </c>
      <c r="H74" s="6">
        <v>23</v>
      </c>
      <c r="I74" s="6" t="s">
        <v>15</v>
      </c>
      <c r="J74" s="6" t="s">
        <v>18</v>
      </c>
      <c r="K74" s="6" t="s">
        <v>17</v>
      </c>
      <c r="L74" t="str">
        <f>VLOOKUP(E74,Lookup_Data!$C$7:$E$25,2,FALSE)</f>
        <v>England</v>
      </c>
      <c r="M74" t="str">
        <f>VLOOKUP(E74,Lookup_Data!$C$7:$E$25,3,FALSE)</f>
        <v>SWWU</v>
      </c>
      <c r="N74" s="12">
        <f t="shared" si="14"/>
        <v>1</v>
      </c>
      <c r="O74" s="12">
        <f t="shared" si="15"/>
        <v>1</v>
      </c>
      <c r="P74" s="12">
        <f t="shared" si="16"/>
        <v>1</v>
      </c>
      <c r="Q74" s="12">
        <f t="shared" si="17"/>
        <v>1</v>
      </c>
      <c r="R74" s="12" t="str">
        <f t="shared" si="18"/>
        <v>A</v>
      </c>
      <c r="S74" s="12" t="str">
        <f t="shared" si="19"/>
        <v>Exeter 'A'</v>
      </c>
      <c r="T74" s="12">
        <f t="shared" si="13"/>
        <v>556</v>
      </c>
      <c r="U74" s="12">
        <f t="shared" si="13"/>
        <v>60</v>
      </c>
      <c r="V74" s="12">
        <f t="shared" si="13"/>
        <v>23</v>
      </c>
    </row>
    <row r="75" spans="2:22" x14ac:dyDescent="0.2">
      <c r="B75" s="6" t="s">
        <v>398</v>
      </c>
      <c r="C75" s="7">
        <v>37531</v>
      </c>
      <c r="D75" s="8" t="s">
        <v>33</v>
      </c>
      <c r="E75" s="8" t="s">
        <v>34</v>
      </c>
      <c r="F75" s="6">
        <v>568</v>
      </c>
      <c r="G75" s="6">
        <v>60</v>
      </c>
      <c r="H75" s="6">
        <v>34</v>
      </c>
      <c r="I75" s="6" t="s">
        <v>15</v>
      </c>
      <c r="J75" s="6" t="s">
        <v>18</v>
      </c>
      <c r="K75" s="6" t="s">
        <v>17</v>
      </c>
      <c r="L75" t="str">
        <f>VLOOKUP(E75,Lookup_Data!$C$7:$E$25,2,FALSE)</f>
        <v>England</v>
      </c>
      <c r="M75" t="str">
        <f>VLOOKUP(E75,Lookup_Data!$C$7:$E$25,3,FALSE)</f>
        <v>SEAL</v>
      </c>
      <c r="N75" s="12">
        <f t="shared" si="14"/>
        <v>1</v>
      </c>
      <c r="O75" s="12">
        <f t="shared" si="15"/>
        <v>1</v>
      </c>
      <c r="P75" s="12">
        <f t="shared" si="16"/>
        <v>1</v>
      </c>
      <c r="Q75" s="12">
        <f t="shared" si="17"/>
        <v>0</v>
      </c>
      <c r="R75" s="12" t="str">
        <f t="shared" si="18"/>
        <v/>
      </c>
      <c r="S75" s="12" t="str">
        <f t="shared" si="19"/>
        <v/>
      </c>
      <c r="T75" s="12">
        <f t="shared" si="13"/>
        <v>0</v>
      </c>
      <c r="U75" s="12">
        <f t="shared" si="13"/>
        <v>0</v>
      </c>
      <c r="V75" s="12">
        <f t="shared" si="13"/>
        <v>0</v>
      </c>
    </row>
    <row r="76" spans="2:22" x14ac:dyDescent="0.2">
      <c r="B76" s="6" t="s">
        <v>398</v>
      </c>
      <c r="C76" s="7">
        <v>37556</v>
      </c>
      <c r="D76" s="8" t="s">
        <v>400</v>
      </c>
      <c r="E76" s="8" t="s">
        <v>34</v>
      </c>
      <c r="F76" s="6">
        <v>546</v>
      </c>
      <c r="G76" s="6">
        <v>60</v>
      </c>
      <c r="H76" s="6">
        <v>18</v>
      </c>
      <c r="I76" s="6" t="s">
        <v>22</v>
      </c>
      <c r="J76" s="6" t="s">
        <v>18</v>
      </c>
      <c r="K76" s="6" t="s">
        <v>17</v>
      </c>
      <c r="L76" t="str">
        <f>VLOOKUP(E76,Lookup_Data!$C$7:$E$25,2,FALSE)</f>
        <v>England</v>
      </c>
      <c r="M76" t="str">
        <f>VLOOKUP(E76,Lookup_Data!$C$7:$E$25,3,FALSE)</f>
        <v>SEAL</v>
      </c>
      <c r="N76" s="12">
        <f t="shared" si="14"/>
        <v>0</v>
      </c>
      <c r="O76" s="12">
        <f t="shared" si="15"/>
        <v>2</v>
      </c>
      <c r="P76" s="12">
        <f t="shared" si="16"/>
        <v>2</v>
      </c>
      <c r="Q76" s="12">
        <f t="shared" si="17"/>
        <v>0</v>
      </c>
      <c r="R76" s="12" t="str">
        <f t="shared" si="18"/>
        <v/>
      </c>
      <c r="S76" s="12" t="str">
        <f t="shared" si="19"/>
        <v/>
      </c>
      <c r="T76" s="12">
        <f t="shared" si="13"/>
        <v>0</v>
      </c>
      <c r="U76" s="12">
        <f t="shared" si="13"/>
        <v>0</v>
      </c>
      <c r="V76" s="12">
        <f t="shared" si="13"/>
        <v>0</v>
      </c>
    </row>
    <row r="77" spans="2:22" x14ac:dyDescent="0.2">
      <c r="B77" s="6" t="s">
        <v>398</v>
      </c>
      <c r="C77" s="7">
        <v>37549</v>
      </c>
      <c r="D77" s="8" t="s">
        <v>65</v>
      </c>
      <c r="E77" s="8" t="s">
        <v>34</v>
      </c>
      <c r="F77" s="6">
        <v>538</v>
      </c>
      <c r="G77" s="6">
        <v>60</v>
      </c>
      <c r="H77" s="6">
        <v>21</v>
      </c>
      <c r="I77" s="6" t="s">
        <v>15</v>
      </c>
      <c r="J77" s="6" t="s">
        <v>18</v>
      </c>
      <c r="K77" s="6" t="s">
        <v>17</v>
      </c>
      <c r="L77" t="str">
        <f>VLOOKUP(E77,Lookup_Data!$C$7:$E$25,2,FALSE)</f>
        <v>England</v>
      </c>
      <c r="M77" t="str">
        <f>VLOOKUP(E77,Lookup_Data!$C$7:$E$25,3,FALSE)</f>
        <v>SEAL</v>
      </c>
      <c r="N77" s="12">
        <f t="shared" si="14"/>
        <v>0</v>
      </c>
      <c r="O77" s="12">
        <f t="shared" si="15"/>
        <v>3</v>
      </c>
      <c r="P77" s="12">
        <f t="shared" si="16"/>
        <v>3</v>
      </c>
      <c r="Q77" s="12">
        <f t="shared" si="17"/>
        <v>0</v>
      </c>
      <c r="R77" s="12" t="str">
        <f t="shared" si="18"/>
        <v/>
      </c>
      <c r="S77" s="12" t="str">
        <f t="shared" si="19"/>
        <v/>
      </c>
      <c r="T77" s="12">
        <f t="shared" si="13"/>
        <v>0</v>
      </c>
      <c r="U77" s="12">
        <f t="shared" si="13"/>
        <v>0</v>
      </c>
      <c r="V77" s="12">
        <f t="shared" si="13"/>
        <v>0</v>
      </c>
    </row>
    <row r="78" spans="2:22" x14ac:dyDescent="0.2">
      <c r="B78" s="6" t="s">
        <v>398</v>
      </c>
      <c r="C78" s="7">
        <v>37559</v>
      </c>
      <c r="D78" s="8" t="s">
        <v>68</v>
      </c>
      <c r="E78" s="8" t="s">
        <v>34</v>
      </c>
      <c r="F78" s="6">
        <v>526</v>
      </c>
      <c r="G78" s="6">
        <v>60</v>
      </c>
      <c r="H78" s="6">
        <v>15</v>
      </c>
      <c r="I78" s="6" t="s">
        <v>22</v>
      </c>
      <c r="J78" s="6" t="s">
        <v>18</v>
      </c>
      <c r="K78" s="6" t="s">
        <v>17</v>
      </c>
      <c r="L78" t="str">
        <f>VLOOKUP(E78,Lookup_Data!$C$7:$E$25,2,FALSE)</f>
        <v>England</v>
      </c>
      <c r="M78" t="str">
        <f>VLOOKUP(E78,Lookup_Data!$C$7:$E$25,3,FALSE)</f>
        <v>SEAL</v>
      </c>
      <c r="N78" s="12">
        <f t="shared" si="14"/>
        <v>0</v>
      </c>
      <c r="O78" s="12">
        <f t="shared" si="15"/>
        <v>4</v>
      </c>
      <c r="P78" s="12">
        <f t="shared" si="16"/>
        <v>4</v>
      </c>
      <c r="Q78" s="12">
        <f t="shared" si="17"/>
        <v>1</v>
      </c>
      <c r="R78" s="12" t="str">
        <f t="shared" si="18"/>
        <v>A</v>
      </c>
      <c r="S78" s="12" t="str">
        <f t="shared" si="19"/>
        <v>Imperial 'A'</v>
      </c>
      <c r="T78" s="12">
        <f t="shared" ref="T78:V93" si="20">IF($P78=1,F78,IF($P78=2,F78+F77,IF($P78=3,F78+F77+F76,IF($P78=4,F78+F77+F76+F75,0))))*IF($N79=1,1,IF($P78=4,1,0))</f>
        <v>2178</v>
      </c>
      <c r="U78" s="12">
        <f t="shared" si="20"/>
        <v>240</v>
      </c>
      <c r="V78" s="12">
        <f t="shared" si="20"/>
        <v>88</v>
      </c>
    </row>
    <row r="79" spans="2:22" x14ac:dyDescent="0.2">
      <c r="B79" s="6" t="s">
        <v>398</v>
      </c>
      <c r="C79" s="7">
        <v>37547</v>
      </c>
      <c r="D79" s="8" t="s">
        <v>81</v>
      </c>
      <c r="E79" s="8" t="s">
        <v>34</v>
      </c>
      <c r="F79" s="6">
        <v>515</v>
      </c>
      <c r="G79" s="6">
        <v>60</v>
      </c>
      <c r="H79" s="6">
        <v>18</v>
      </c>
      <c r="I79" s="6" t="s">
        <v>15</v>
      </c>
      <c r="J79" s="6" t="s">
        <v>18</v>
      </c>
      <c r="K79" s="6" t="s">
        <v>17</v>
      </c>
      <c r="L79" t="str">
        <f>VLOOKUP(E79,Lookup_Data!$C$7:$E$25,2,FALSE)</f>
        <v>England</v>
      </c>
      <c r="M79" t="str">
        <f>VLOOKUP(E79,Lookup_Data!$C$7:$E$25,3,FALSE)</f>
        <v>SEAL</v>
      </c>
      <c r="N79" s="12">
        <f t="shared" si="14"/>
        <v>0</v>
      </c>
      <c r="O79" s="12">
        <f t="shared" si="15"/>
        <v>5</v>
      </c>
      <c r="P79" s="12">
        <f t="shared" si="16"/>
        <v>1</v>
      </c>
      <c r="Q79" s="12">
        <f t="shared" si="17"/>
        <v>0</v>
      </c>
      <c r="R79" s="12" t="str">
        <f t="shared" si="18"/>
        <v/>
      </c>
      <c r="S79" s="12" t="str">
        <f t="shared" si="19"/>
        <v/>
      </c>
      <c r="T79" s="12">
        <f t="shared" si="20"/>
        <v>0</v>
      </c>
      <c r="U79" s="12">
        <f t="shared" si="20"/>
        <v>0</v>
      </c>
      <c r="V79" s="12">
        <f t="shared" si="20"/>
        <v>0</v>
      </c>
    </row>
    <row r="80" spans="2:22" x14ac:dyDescent="0.2">
      <c r="B80" s="6" t="s">
        <v>398</v>
      </c>
      <c r="C80" s="7">
        <v>37554</v>
      </c>
      <c r="D80" s="8" t="s">
        <v>213</v>
      </c>
      <c r="E80" s="8" t="s">
        <v>34</v>
      </c>
      <c r="F80" s="6">
        <v>511</v>
      </c>
      <c r="G80" s="6">
        <v>60</v>
      </c>
      <c r="H80" s="6">
        <v>13</v>
      </c>
      <c r="I80" s="6" t="s">
        <v>15</v>
      </c>
      <c r="J80" s="6" t="s">
        <v>18</v>
      </c>
      <c r="K80" s="6" t="s">
        <v>17</v>
      </c>
      <c r="L80" t="str">
        <f>VLOOKUP(E80,Lookup_Data!$C$7:$E$25,2,FALSE)</f>
        <v>England</v>
      </c>
      <c r="M80" t="str">
        <f>VLOOKUP(E80,Lookup_Data!$C$7:$E$25,3,FALSE)</f>
        <v>SEAL</v>
      </c>
      <c r="N80" s="12">
        <f t="shared" si="14"/>
        <v>0</v>
      </c>
      <c r="O80" s="12">
        <f t="shared" si="15"/>
        <v>6</v>
      </c>
      <c r="P80" s="12">
        <f t="shared" si="16"/>
        <v>2</v>
      </c>
      <c r="Q80" s="12">
        <f t="shared" si="17"/>
        <v>0</v>
      </c>
      <c r="R80" s="12" t="str">
        <f t="shared" si="18"/>
        <v/>
      </c>
      <c r="S80" s="12" t="str">
        <f t="shared" si="19"/>
        <v/>
      </c>
      <c r="T80" s="12">
        <f t="shared" si="20"/>
        <v>0</v>
      </c>
      <c r="U80" s="12">
        <f t="shared" si="20"/>
        <v>0</v>
      </c>
      <c r="V80" s="12">
        <f t="shared" si="20"/>
        <v>0</v>
      </c>
    </row>
    <row r="81" spans="2:22" x14ac:dyDescent="0.2">
      <c r="B81" s="6" t="s">
        <v>398</v>
      </c>
      <c r="C81" s="7">
        <v>37556</v>
      </c>
      <c r="D81" s="8" t="s">
        <v>131</v>
      </c>
      <c r="E81" s="8" t="s">
        <v>34</v>
      </c>
      <c r="F81" s="6">
        <v>506</v>
      </c>
      <c r="G81" s="6">
        <v>60</v>
      </c>
      <c r="H81" s="6">
        <v>10</v>
      </c>
      <c r="I81" s="6" t="s">
        <v>22</v>
      </c>
      <c r="J81" s="6" t="s">
        <v>18</v>
      </c>
      <c r="K81" s="6" t="s">
        <v>17</v>
      </c>
      <c r="L81" t="str">
        <f>VLOOKUP(E81,Lookup_Data!$C$7:$E$25,2,FALSE)</f>
        <v>England</v>
      </c>
      <c r="M81" t="str">
        <f>VLOOKUP(E81,Lookup_Data!$C$7:$E$25,3,FALSE)</f>
        <v>SEAL</v>
      </c>
      <c r="N81" s="12">
        <f t="shared" si="14"/>
        <v>0</v>
      </c>
      <c r="O81" s="12">
        <f t="shared" si="15"/>
        <v>7</v>
      </c>
      <c r="P81" s="12">
        <f t="shared" si="16"/>
        <v>3</v>
      </c>
      <c r="Q81" s="12">
        <f t="shared" si="17"/>
        <v>2</v>
      </c>
      <c r="R81" s="12" t="str">
        <f t="shared" si="18"/>
        <v>B</v>
      </c>
      <c r="S81" s="12" t="str">
        <f t="shared" si="19"/>
        <v>Imperial 'B'</v>
      </c>
      <c r="T81" s="12">
        <f t="shared" si="20"/>
        <v>1532</v>
      </c>
      <c r="U81" s="12">
        <f t="shared" si="20"/>
        <v>180</v>
      </c>
      <c r="V81" s="12">
        <f t="shared" si="20"/>
        <v>41</v>
      </c>
    </row>
    <row r="82" spans="2:22" x14ac:dyDescent="0.2">
      <c r="B82" s="6" t="s">
        <v>398</v>
      </c>
      <c r="C82" s="7">
        <v>37557</v>
      </c>
      <c r="D82" s="8" t="s">
        <v>318</v>
      </c>
      <c r="E82" s="8" t="s">
        <v>50</v>
      </c>
      <c r="F82" s="6">
        <v>490</v>
      </c>
      <c r="G82" s="6">
        <v>60</v>
      </c>
      <c r="H82" s="6">
        <v>11</v>
      </c>
      <c r="I82" s="6" t="s">
        <v>15</v>
      </c>
      <c r="J82" s="6" t="s">
        <v>18</v>
      </c>
      <c r="K82" s="6" t="s">
        <v>17</v>
      </c>
      <c r="L82" t="str">
        <f>VLOOKUP(E82,Lookup_Data!$C$7:$E$25,2,FALSE)</f>
        <v>England</v>
      </c>
      <c r="M82" t="str">
        <f>VLOOKUP(E82,Lookup_Data!$C$7:$E$25,3,FALSE)</f>
        <v>None</v>
      </c>
      <c r="N82" s="12">
        <f t="shared" si="14"/>
        <v>1</v>
      </c>
      <c r="O82" s="12">
        <f t="shared" si="15"/>
        <v>1</v>
      </c>
      <c r="P82" s="12">
        <f t="shared" si="16"/>
        <v>1</v>
      </c>
      <c r="Q82" s="12">
        <f t="shared" si="17"/>
        <v>0</v>
      </c>
      <c r="R82" s="12" t="str">
        <f t="shared" si="18"/>
        <v/>
      </c>
      <c r="S82" s="12" t="str">
        <f t="shared" si="19"/>
        <v/>
      </c>
      <c r="T82" s="12">
        <f t="shared" si="20"/>
        <v>0</v>
      </c>
      <c r="U82" s="12">
        <f t="shared" si="20"/>
        <v>0</v>
      </c>
      <c r="V82" s="12">
        <f t="shared" si="20"/>
        <v>0</v>
      </c>
    </row>
    <row r="83" spans="2:22" x14ac:dyDescent="0.2">
      <c r="B83" s="6" t="s">
        <v>398</v>
      </c>
      <c r="C83" s="7">
        <v>37557</v>
      </c>
      <c r="D83" s="8" t="s">
        <v>88</v>
      </c>
      <c r="E83" s="8" t="s">
        <v>50</v>
      </c>
      <c r="F83" s="6">
        <v>478</v>
      </c>
      <c r="G83" s="6">
        <v>59</v>
      </c>
      <c r="H83" s="6">
        <v>11</v>
      </c>
      <c r="I83" s="6" t="s">
        <v>15</v>
      </c>
      <c r="J83" s="6" t="s">
        <v>18</v>
      </c>
      <c r="K83" s="6" t="s">
        <v>17</v>
      </c>
      <c r="L83" t="str">
        <f>VLOOKUP(E83,Lookup_Data!$C$7:$E$25,2,FALSE)</f>
        <v>England</v>
      </c>
      <c r="M83" t="str">
        <f>VLOOKUP(E83,Lookup_Data!$C$7:$E$25,3,FALSE)</f>
        <v>None</v>
      </c>
      <c r="N83" s="12">
        <f t="shared" si="14"/>
        <v>0</v>
      </c>
      <c r="O83" s="12">
        <f t="shared" si="15"/>
        <v>2</v>
      </c>
      <c r="P83" s="12">
        <f t="shared" si="16"/>
        <v>2</v>
      </c>
      <c r="Q83" s="12">
        <f t="shared" si="17"/>
        <v>0</v>
      </c>
      <c r="R83" s="12" t="str">
        <f t="shared" si="18"/>
        <v/>
      </c>
      <c r="S83" s="12" t="str">
        <f t="shared" si="19"/>
        <v/>
      </c>
      <c r="T83" s="12">
        <f t="shared" si="20"/>
        <v>0</v>
      </c>
      <c r="U83" s="12">
        <f t="shared" si="20"/>
        <v>0</v>
      </c>
      <c r="V83" s="12">
        <f t="shared" si="20"/>
        <v>0</v>
      </c>
    </row>
    <row r="84" spans="2:22" x14ac:dyDescent="0.2">
      <c r="B84" s="6" t="s">
        <v>398</v>
      </c>
      <c r="C84" s="7">
        <v>37550</v>
      </c>
      <c r="D84" s="8" t="s">
        <v>85</v>
      </c>
      <c r="E84" s="8" t="s">
        <v>50</v>
      </c>
      <c r="F84" s="6">
        <v>467</v>
      </c>
      <c r="G84" s="6">
        <v>60</v>
      </c>
      <c r="H84" s="6">
        <v>8</v>
      </c>
      <c r="I84" s="6" t="s">
        <v>15</v>
      </c>
      <c r="J84" s="6" t="s">
        <v>18</v>
      </c>
      <c r="K84" s="6" t="s">
        <v>17</v>
      </c>
      <c r="L84" t="str">
        <f>VLOOKUP(E84,Lookup_Data!$C$7:$E$25,2,FALSE)</f>
        <v>England</v>
      </c>
      <c r="M84" t="str">
        <f>VLOOKUP(E84,Lookup_Data!$C$7:$E$25,3,FALSE)</f>
        <v>None</v>
      </c>
      <c r="N84" s="12">
        <f t="shared" si="14"/>
        <v>0</v>
      </c>
      <c r="O84" s="12">
        <f t="shared" si="15"/>
        <v>3</v>
      </c>
      <c r="P84" s="12">
        <f t="shared" si="16"/>
        <v>3</v>
      </c>
      <c r="Q84" s="12">
        <f t="shared" si="17"/>
        <v>0</v>
      </c>
      <c r="R84" s="12" t="str">
        <f t="shared" si="18"/>
        <v/>
      </c>
      <c r="S84" s="12" t="str">
        <f t="shared" si="19"/>
        <v/>
      </c>
      <c r="T84" s="12">
        <f t="shared" si="20"/>
        <v>0</v>
      </c>
      <c r="U84" s="12">
        <f t="shared" si="20"/>
        <v>0</v>
      </c>
      <c r="V84" s="12">
        <f t="shared" si="20"/>
        <v>0</v>
      </c>
    </row>
    <row r="85" spans="2:22" x14ac:dyDescent="0.2">
      <c r="B85" s="6" t="s">
        <v>398</v>
      </c>
      <c r="C85" s="7">
        <v>37550</v>
      </c>
      <c r="D85" s="8" t="s">
        <v>266</v>
      </c>
      <c r="E85" s="8" t="s">
        <v>50</v>
      </c>
      <c r="F85" s="6">
        <v>418</v>
      </c>
      <c r="G85" s="6">
        <v>59</v>
      </c>
      <c r="H85" s="6">
        <v>4</v>
      </c>
      <c r="I85" s="6" t="s">
        <v>15</v>
      </c>
      <c r="J85" s="6" t="s">
        <v>18</v>
      </c>
      <c r="K85" s="6" t="s">
        <v>17</v>
      </c>
      <c r="L85" t="str">
        <f>VLOOKUP(E85,Lookup_Data!$C$7:$E$25,2,FALSE)</f>
        <v>England</v>
      </c>
      <c r="M85" t="str">
        <f>VLOOKUP(E85,Lookup_Data!$C$7:$E$25,3,FALSE)</f>
        <v>None</v>
      </c>
      <c r="N85" s="12">
        <f t="shared" si="14"/>
        <v>0</v>
      </c>
      <c r="O85" s="12">
        <f t="shared" si="15"/>
        <v>4</v>
      </c>
      <c r="P85" s="12">
        <f t="shared" si="16"/>
        <v>4</v>
      </c>
      <c r="Q85" s="12">
        <f t="shared" si="17"/>
        <v>1</v>
      </c>
      <c r="R85" s="12" t="str">
        <f t="shared" si="18"/>
        <v>A</v>
      </c>
      <c r="S85" s="12" t="str">
        <f t="shared" si="19"/>
        <v>Lancaster 'A'</v>
      </c>
      <c r="T85" s="12">
        <f t="shared" si="20"/>
        <v>1853</v>
      </c>
      <c r="U85" s="12">
        <f t="shared" si="20"/>
        <v>238</v>
      </c>
      <c r="V85" s="12">
        <f t="shared" si="20"/>
        <v>34</v>
      </c>
    </row>
    <row r="86" spans="2:22" x14ac:dyDescent="0.2">
      <c r="B86" s="6" t="s">
        <v>398</v>
      </c>
      <c r="C86" s="7">
        <v>37550</v>
      </c>
      <c r="D86" s="8" t="s">
        <v>49</v>
      </c>
      <c r="E86" s="8" t="s">
        <v>50</v>
      </c>
      <c r="F86" s="6">
        <v>413</v>
      </c>
      <c r="G86" s="6">
        <v>60</v>
      </c>
      <c r="H86" s="6">
        <v>7</v>
      </c>
      <c r="I86" s="6" t="s">
        <v>22</v>
      </c>
      <c r="J86" s="6" t="s">
        <v>18</v>
      </c>
      <c r="K86" s="6" t="s">
        <v>17</v>
      </c>
      <c r="L86" t="str">
        <f>VLOOKUP(E86,Lookup_Data!$C$7:$E$25,2,FALSE)</f>
        <v>England</v>
      </c>
      <c r="M86" t="str">
        <f>VLOOKUP(E86,Lookup_Data!$C$7:$E$25,3,FALSE)</f>
        <v>None</v>
      </c>
      <c r="N86" s="12">
        <f t="shared" si="14"/>
        <v>0</v>
      </c>
      <c r="O86" s="12">
        <f t="shared" si="15"/>
        <v>5</v>
      </c>
      <c r="P86" s="12">
        <f t="shared" si="16"/>
        <v>1</v>
      </c>
      <c r="Q86" s="12">
        <f t="shared" si="17"/>
        <v>0</v>
      </c>
      <c r="R86" s="12" t="str">
        <f t="shared" si="18"/>
        <v/>
      </c>
      <c r="S86" s="12" t="str">
        <f t="shared" si="19"/>
        <v/>
      </c>
      <c r="T86" s="12">
        <f t="shared" si="20"/>
        <v>0</v>
      </c>
      <c r="U86" s="12">
        <f t="shared" si="20"/>
        <v>0</v>
      </c>
      <c r="V86" s="12">
        <f t="shared" si="20"/>
        <v>0</v>
      </c>
    </row>
    <row r="87" spans="2:22" x14ac:dyDescent="0.2">
      <c r="B87" s="6" t="s">
        <v>398</v>
      </c>
      <c r="C87" s="7">
        <v>37558</v>
      </c>
      <c r="D87" s="8" t="s">
        <v>344</v>
      </c>
      <c r="E87" s="8" t="s">
        <v>50</v>
      </c>
      <c r="F87" s="6">
        <v>390</v>
      </c>
      <c r="G87" s="6">
        <v>58</v>
      </c>
      <c r="H87" s="6">
        <v>4</v>
      </c>
      <c r="I87" s="6" t="s">
        <v>15</v>
      </c>
      <c r="J87" s="6" t="s">
        <v>18</v>
      </c>
      <c r="K87" s="6" t="s">
        <v>53</v>
      </c>
      <c r="L87" t="str">
        <f>VLOOKUP(E87,Lookup_Data!$C$7:$E$25,2,FALSE)</f>
        <v>England</v>
      </c>
      <c r="M87" t="str">
        <f>VLOOKUP(E87,Lookup_Data!$C$7:$E$25,3,FALSE)</f>
        <v>None</v>
      </c>
      <c r="N87" s="12">
        <f t="shared" si="14"/>
        <v>0</v>
      </c>
      <c r="O87" s="12">
        <f t="shared" si="15"/>
        <v>6</v>
      </c>
      <c r="P87" s="12">
        <f t="shared" si="16"/>
        <v>2</v>
      </c>
      <c r="Q87" s="12">
        <f t="shared" si="17"/>
        <v>0</v>
      </c>
      <c r="R87" s="12" t="str">
        <f t="shared" si="18"/>
        <v/>
      </c>
      <c r="S87" s="12" t="str">
        <f t="shared" si="19"/>
        <v/>
      </c>
      <c r="T87" s="12">
        <f t="shared" si="20"/>
        <v>0</v>
      </c>
      <c r="U87" s="12">
        <f t="shared" si="20"/>
        <v>0</v>
      </c>
      <c r="V87" s="12">
        <f t="shared" si="20"/>
        <v>0</v>
      </c>
    </row>
    <row r="88" spans="2:22" x14ac:dyDescent="0.2">
      <c r="B88" s="6" t="s">
        <v>398</v>
      </c>
      <c r="C88" s="7">
        <v>37557</v>
      </c>
      <c r="D88" s="8" t="s">
        <v>123</v>
      </c>
      <c r="E88" s="8" t="s">
        <v>50</v>
      </c>
      <c r="F88" s="6">
        <v>324</v>
      </c>
      <c r="G88" s="6">
        <v>58</v>
      </c>
      <c r="H88" s="6">
        <v>2</v>
      </c>
      <c r="I88" s="6" t="s">
        <v>15</v>
      </c>
      <c r="J88" s="6" t="s">
        <v>18</v>
      </c>
      <c r="K88" s="6" t="s">
        <v>53</v>
      </c>
      <c r="L88" t="str">
        <f>VLOOKUP(E88,Lookup_Data!$C$7:$E$25,2,FALSE)</f>
        <v>England</v>
      </c>
      <c r="M88" t="str">
        <f>VLOOKUP(E88,Lookup_Data!$C$7:$E$25,3,FALSE)</f>
        <v>None</v>
      </c>
      <c r="N88" s="12">
        <f t="shared" si="14"/>
        <v>0</v>
      </c>
      <c r="O88" s="12">
        <f t="shared" si="15"/>
        <v>7</v>
      </c>
      <c r="P88" s="12">
        <f t="shared" si="16"/>
        <v>3</v>
      </c>
      <c r="Q88" s="12">
        <f t="shared" si="17"/>
        <v>0</v>
      </c>
      <c r="R88" s="12" t="str">
        <f t="shared" si="18"/>
        <v/>
      </c>
      <c r="S88" s="12" t="str">
        <f t="shared" si="19"/>
        <v/>
      </c>
      <c r="T88" s="12">
        <f t="shared" si="20"/>
        <v>0</v>
      </c>
      <c r="U88" s="12">
        <f t="shared" si="20"/>
        <v>0</v>
      </c>
      <c r="V88" s="12">
        <f t="shared" si="20"/>
        <v>0</v>
      </c>
    </row>
    <row r="89" spans="2:22" x14ac:dyDescent="0.2">
      <c r="B89" s="6" t="s">
        <v>398</v>
      </c>
      <c r="C89" s="7">
        <v>37557</v>
      </c>
      <c r="D89" s="8" t="s">
        <v>421</v>
      </c>
      <c r="E89" s="8" t="s">
        <v>50</v>
      </c>
      <c r="F89" s="6">
        <v>288</v>
      </c>
      <c r="G89" s="6">
        <v>46</v>
      </c>
      <c r="H89" s="6">
        <v>3</v>
      </c>
      <c r="I89" s="6" t="s">
        <v>22</v>
      </c>
      <c r="J89" s="6" t="s">
        <v>18</v>
      </c>
      <c r="K89" s="6" t="s">
        <v>17</v>
      </c>
      <c r="L89" t="str">
        <f>VLOOKUP(E89,Lookup_Data!$C$7:$E$25,2,FALSE)</f>
        <v>England</v>
      </c>
      <c r="M89" t="str">
        <f>VLOOKUP(E89,Lookup_Data!$C$7:$E$25,3,FALSE)</f>
        <v>None</v>
      </c>
      <c r="N89" s="12">
        <f t="shared" si="14"/>
        <v>0</v>
      </c>
      <c r="O89" s="12">
        <f t="shared" si="15"/>
        <v>8</v>
      </c>
      <c r="P89" s="12">
        <f t="shared" si="16"/>
        <v>4</v>
      </c>
      <c r="Q89" s="12">
        <f t="shared" si="17"/>
        <v>2</v>
      </c>
      <c r="R89" s="12" t="str">
        <f t="shared" si="18"/>
        <v>B</v>
      </c>
      <c r="S89" s="12" t="str">
        <f t="shared" si="19"/>
        <v>Lancaster 'B'</v>
      </c>
      <c r="T89" s="12">
        <f t="shared" si="20"/>
        <v>1415</v>
      </c>
      <c r="U89" s="12">
        <f t="shared" si="20"/>
        <v>222</v>
      </c>
      <c r="V89" s="12">
        <f t="shared" si="20"/>
        <v>16</v>
      </c>
    </row>
    <row r="90" spans="2:22" x14ac:dyDescent="0.2">
      <c r="B90" s="6" t="s">
        <v>398</v>
      </c>
      <c r="C90" s="7">
        <v>37550</v>
      </c>
      <c r="D90" s="8" t="s">
        <v>147</v>
      </c>
      <c r="E90" s="8" t="s">
        <v>50</v>
      </c>
      <c r="F90" s="6">
        <v>278</v>
      </c>
      <c r="G90" s="6">
        <v>55</v>
      </c>
      <c r="H90" s="6">
        <v>1</v>
      </c>
      <c r="I90" s="6" t="s">
        <v>15</v>
      </c>
      <c r="J90" s="6" t="s">
        <v>18</v>
      </c>
      <c r="K90" s="6" t="s">
        <v>53</v>
      </c>
      <c r="L90" t="str">
        <f>VLOOKUP(E90,Lookup_Data!$C$7:$E$25,2,FALSE)</f>
        <v>England</v>
      </c>
      <c r="M90" t="str">
        <f>VLOOKUP(E90,Lookup_Data!$C$7:$E$25,3,FALSE)</f>
        <v>None</v>
      </c>
      <c r="N90" s="12">
        <f t="shared" si="14"/>
        <v>0</v>
      </c>
      <c r="O90" s="12">
        <f t="shared" si="15"/>
        <v>9</v>
      </c>
      <c r="P90" s="12">
        <f t="shared" si="16"/>
        <v>1</v>
      </c>
      <c r="Q90" s="12">
        <f t="shared" si="17"/>
        <v>3</v>
      </c>
      <c r="R90" s="12" t="str">
        <f t="shared" si="18"/>
        <v>C</v>
      </c>
      <c r="S90" s="12" t="str">
        <f t="shared" si="19"/>
        <v>Lancaster 'C'</v>
      </c>
      <c r="T90" s="12">
        <f t="shared" si="20"/>
        <v>278</v>
      </c>
      <c r="U90" s="12">
        <f t="shared" si="20"/>
        <v>55</v>
      </c>
      <c r="V90" s="12">
        <f t="shared" si="20"/>
        <v>1</v>
      </c>
    </row>
    <row r="91" spans="2:22" x14ac:dyDescent="0.2">
      <c r="B91" s="6" t="s">
        <v>398</v>
      </c>
      <c r="C91" s="7">
        <v>37562</v>
      </c>
      <c r="D91" s="8" t="s">
        <v>31</v>
      </c>
      <c r="E91" s="8" t="s">
        <v>24</v>
      </c>
      <c r="F91" s="6">
        <v>566</v>
      </c>
      <c r="G91" s="6">
        <v>60</v>
      </c>
      <c r="H91" s="6">
        <v>31</v>
      </c>
      <c r="I91" s="6" t="s">
        <v>15</v>
      </c>
      <c r="J91" s="6" t="s">
        <v>18</v>
      </c>
      <c r="K91" s="6" t="s">
        <v>17</v>
      </c>
      <c r="L91" t="str">
        <f>VLOOKUP(E91,Lookup_Data!$C$7:$E$25,2,FALSE)</f>
        <v>England</v>
      </c>
      <c r="M91" t="str">
        <f>VLOOKUP(E91,Lookup_Data!$C$7:$E$25,3,FALSE)</f>
        <v>BUTTS</v>
      </c>
      <c r="N91" s="12">
        <f t="shared" si="14"/>
        <v>1</v>
      </c>
      <c r="O91" s="12">
        <f t="shared" si="15"/>
        <v>1</v>
      </c>
      <c r="P91" s="12">
        <f t="shared" si="16"/>
        <v>1</v>
      </c>
      <c r="Q91" s="12">
        <f t="shared" si="17"/>
        <v>0</v>
      </c>
      <c r="R91" s="12" t="str">
        <f t="shared" si="18"/>
        <v/>
      </c>
      <c r="S91" s="12" t="str">
        <f t="shared" si="19"/>
        <v/>
      </c>
      <c r="T91" s="12">
        <f t="shared" si="20"/>
        <v>0</v>
      </c>
      <c r="U91" s="12">
        <f t="shared" si="20"/>
        <v>0</v>
      </c>
      <c r="V91" s="12">
        <f t="shared" si="20"/>
        <v>0</v>
      </c>
    </row>
    <row r="92" spans="2:22" x14ac:dyDescent="0.2">
      <c r="B92" s="6" t="s">
        <v>398</v>
      </c>
      <c r="C92" s="7">
        <v>37556</v>
      </c>
      <c r="D92" s="8" t="s">
        <v>71</v>
      </c>
      <c r="E92" s="8" t="s">
        <v>24</v>
      </c>
      <c r="F92" s="6">
        <v>531</v>
      </c>
      <c r="G92" s="6">
        <v>60</v>
      </c>
      <c r="H92" s="6">
        <v>17</v>
      </c>
      <c r="I92" s="6" t="s">
        <v>15</v>
      </c>
      <c r="J92" s="6" t="s">
        <v>18</v>
      </c>
      <c r="K92" s="6" t="s">
        <v>17</v>
      </c>
      <c r="L92" t="str">
        <f>VLOOKUP(E92,Lookup_Data!$C$7:$E$25,2,FALSE)</f>
        <v>England</v>
      </c>
      <c r="M92" t="str">
        <f>VLOOKUP(E92,Lookup_Data!$C$7:$E$25,3,FALSE)</f>
        <v>BUTTS</v>
      </c>
      <c r="N92" s="12">
        <f t="shared" si="14"/>
        <v>0</v>
      </c>
      <c r="O92" s="12">
        <f t="shared" si="15"/>
        <v>2</v>
      </c>
      <c r="P92" s="12">
        <f t="shared" si="16"/>
        <v>2</v>
      </c>
      <c r="Q92" s="12">
        <f t="shared" si="17"/>
        <v>0</v>
      </c>
      <c r="R92" s="12" t="str">
        <f t="shared" si="18"/>
        <v/>
      </c>
      <c r="S92" s="12" t="str">
        <f t="shared" si="19"/>
        <v/>
      </c>
      <c r="T92" s="12">
        <f t="shared" si="20"/>
        <v>0</v>
      </c>
      <c r="U92" s="12">
        <f t="shared" si="20"/>
        <v>0</v>
      </c>
      <c r="V92" s="12">
        <f t="shared" si="20"/>
        <v>0</v>
      </c>
    </row>
    <row r="93" spans="2:22" x14ac:dyDescent="0.2">
      <c r="B93" s="6" t="s">
        <v>398</v>
      </c>
      <c r="C93" s="7">
        <v>37556</v>
      </c>
      <c r="D93" s="8" t="s">
        <v>206</v>
      </c>
      <c r="E93" s="8" t="s">
        <v>24</v>
      </c>
      <c r="F93" s="6">
        <v>518</v>
      </c>
      <c r="G93" s="6">
        <v>60</v>
      </c>
      <c r="H93" s="6">
        <v>15</v>
      </c>
      <c r="I93" s="6" t="s">
        <v>15</v>
      </c>
      <c r="J93" s="6" t="s">
        <v>18</v>
      </c>
      <c r="K93" s="6" t="s">
        <v>17</v>
      </c>
      <c r="L93" t="str">
        <f>VLOOKUP(E93,Lookup_Data!$C$7:$E$25,2,FALSE)</f>
        <v>England</v>
      </c>
      <c r="M93" t="str">
        <f>VLOOKUP(E93,Lookup_Data!$C$7:$E$25,3,FALSE)</f>
        <v>BUTTS</v>
      </c>
      <c r="N93" s="12">
        <f t="shared" si="14"/>
        <v>0</v>
      </c>
      <c r="O93" s="12">
        <f t="shared" si="15"/>
        <v>3</v>
      </c>
      <c r="P93" s="12">
        <f t="shared" si="16"/>
        <v>3</v>
      </c>
      <c r="Q93" s="12">
        <f t="shared" si="17"/>
        <v>0</v>
      </c>
      <c r="R93" s="12" t="str">
        <f t="shared" si="18"/>
        <v/>
      </c>
      <c r="S93" s="12" t="str">
        <f t="shared" si="19"/>
        <v/>
      </c>
      <c r="T93" s="12">
        <f t="shared" si="20"/>
        <v>0</v>
      </c>
      <c r="U93" s="12">
        <f t="shared" si="20"/>
        <v>0</v>
      </c>
      <c r="V93" s="12">
        <f t="shared" si="20"/>
        <v>0</v>
      </c>
    </row>
    <row r="94" spans="2:22" x14ac:dyDescent="0.2">
      <c r="B94" s="6" t="s">
        <v>398</v>
      </c>
      <c r="C94" s="7">
        <v>37556</v>
      </c>
      <c r="D94" s="8" t="s">
        <v>70</v>
      </c>
      <c r="E94" s="8" t="s">
        <v>24</v>
      </c>
      <c r="F94" s="6">
        <v>503</v>
      </c>
      <c r="G94" s="6">
        <v>60</v>
      </c>
      <c r="H94" s="6">
        <v>10</v>
      </c>
      <c r="I94" s="6" t="s">
        <v>22</v>
      </c>
      <c r="J94" s="6" t="s">
        <v>18</v>
      </c>
      <c r="K94" s="6" t="s">
        <v>17</v>
      </c>
      <c r="L94" t="str">
        <f>VLOOKUP(E94,Lookup_Data!$C$7:$E$25,2,FALSE)</f>
        <v>England</v>
      </c>
      <c r="M94" t="str">
        <f>VLOOKUP(E94,Lookup_Data!$C$7:$E$25,3,FALSE)</f>
        <v>BUTTS</v>
      </c>
      <c r="N94" s="12">
        <f t="shared" si="14"/>
        <v>0</v>
      </c>
      <c r="O94" s="12">
        <f t="shared" si="15"/>
        <v>4</v>
      </c>
      <c r="P94" s="12">
        <f t="shared" si="16"/>
        <v>4</v>
      </c>
      <c r="Q94" s="12">
        <f t="shared" si="17"/>
        <v>1</v>
      </c>
      <c r="R94" s="12" t="str">
        <f t="shared" si="18"/>
        <v>A</v>
      </c>
      <c r="S94" s="12" t="str">
        <f t="shared" si="19"/>
        <v>Loughborough 'A'</v>
      </c>
      <c r="T94" s="12">
        <f t="shared" ref="T94:V109" si="21">IF($P94=1,F94,IF($P94=2,F94+F93,IF($P94=3,F94+F93+F92,IF($P94=4,F94+F93+F92+F91,0))))*IF($N95=1,1,IF($P94=4,1,0))</f>
        <v>2118</v>
      </c>
      <c r="U94" s="12">
        <f t="shared" si="21"/>
        <v>240</v>
      </c>
      <c r="V94" s="12">
        <f t="shared" si="21"/>
        <v>73</v>
      </c>
    </row>
    <row r="95" spans="2:22" x14ac:dyDescent="0.2">
      <c r="B95" s="6" t="s">
        <v>398</v>
      </c>
      <c r="C95" s="7">
        <v>37562</v>
      </c>
      <c r="D95" s="8" t="s">
        <v>77</v>
      </c>
      <c r="E95" s="8" t="s">
        <v>24</v>
      </c>
      <c r="F95" s="6">
        <v>461</v>
      </c>
      <c r="G95" s="6">
        <v>60</v>
      </c>
      <c r="H95" s="6">
        <v>7</v>
      </c>
      <c r="I95" s="6" t="s">
        <v>15</v>
      </c>
      <c r="J95" s="6" t="s">
        <v>18</v>
      </c>
      <c r="K95" s="6" t="s">
        <v>53</v>
      </c>
      <c r="L95" t="str">
        <f>VLOOKUP(E95,Lookup_Data!$C$7:$E$25,2,FALSE)</f>
        <v>England</v>
      </c>
      <c r="M95" t="str">
        <f>VLOOKUP(E95,Lookup_Data!$C$7:$E$25,3,FALSE)</f>
        <v>BUTTS</v>
      </c>
      <c r="N95" s="12">
        <f t="shared" si="14"/>
        <v>0</v>
      </c>
      <c r="O95" s="12">
        <f t="shared" si="15"/>
        <v>5</v>
      </c>
      <c r="P95" s="12">
        <f t="shared" si="16"/>
        <v>1</v>
      </c>
      <c r="Q95" s="12">
        <f t="shared" si="17"/>
        <v>0</v>
      </c>
      <c r="R95" s="12" t="str">
        <f t="shared" si="18"/>
        <v/>
      </c>
      <c r="S95" s="12" t="str">
        <f t="shared" si="19"/>
        <v/>
      </c>
      <c r="T95" s="12">
        <f t="shared" si="21"/>
        <v>0</v>
      </c>
      <c r="U95" s="12">
        <f t="shared" si="21"/>
        <v>0</v>
      </c>
      <c r="V95" s="12">
        <f t="shared" si="21"/>
        <v>0</v>
      </c>
    </row>
    <row r="96" spans="2:22" x14ac:dyDescent="0.2">
      <c r="B96" s="6" t="s">
        <v>398</v>
      </c>
      <c r="C96" s="7">
        <v>37556</v>
      </c>
      <c r="D96" s="8" t="s">
        <v>99</v>
      </c>
      <c r="E96" s="8" t="s">
        <v>24</v>
      </c>
      <c r="F96" s="6">
        <v>410</v>
      </c>
      <c r="G96" s="6">
        <v>60</v>
      </c>
      <c r="H96" s="6">
        <v>1</v>
      </c>
      <c r="I96" s="6" t="s">
        <v>15</v>
      </c>
      <c r="J96" s="6" t="s">
        <v>18</v>
      </c>
      <c r="K96" s="6" t="s">
        <v>17</v>
      </c>
      <c r="L96" t="str">
        <f>VLOOKUP(E96,Lookup_Data!$C$7:$E$25,2,FALSE)</f>
        <v>England</v>
      </c>
      <c r="M96" t="str">
        <f>VLOOKUP(E96,Lookup_Data!$C$7:$E$25,3,FALSE)</f>
        <v>BUTTS</v>
      </c>
      <c r="N96" s="12">
        <f t="shared" si="14"/>
        <v>0</v>
      </c>
      <c r="O96" s="12">
        <f t="shared" si="15"/>
        <v>6</v>
      </c>
      <c r="P96" s="12">
        <f t="shared" si="16"/>
        <v>2</v>
      </c>
      <c r="Q96" s="12">
        <f t="shared" si="17"/>
        <v>0</v>
      </c>
      <c r="R96" s="12" t="str">
        <f t="shared" si="18"/>
        <v/>
      </c>
      <c r="S96" s="12" t="str">
        <f t="shared" si="19"/>
        <v/>
      </c>
      <c r="T96" s="12">
        <f t="shared" si="21"/>
        <v>0</v>
      </c>
      <c r="U96" s="12">
        <f t="shared" si="21"/>
        <v>0</v>
      </c>
      <c r="V96" s="12">
        <f t="shared" si="21"/>
        <v>0</v>
      </c>
    </row>
    <row r="97" spans="2:22" x14ac:dyDescent="0.2">
      <c r="B97" s="6" t="s">
        <v>398</v>
      </c>
      <c r="C97" s="7">
        <v>37563</v>
      </c>
      <c r="D97" s="8" t="s">
        <v>413</v>
      </c>
      <c r="E97" s="8" t="s">
        <v>24</v>
      </c>
      <c r="F97" s="6">
        <v>365</v>
      </c>
      <c r="G97" s="6">
        <v>58</v>
      </c>
      <c r="H97" s="6">
        <v>14</v>
      </c>
      <c r="I97" s="6" t="s">
        <v>15</v>
      </c>
      <c r="J97" s="6" t="s">
        <v>18</v>
      </c>
      <c r="K97" s="6" t="s">
        <v>17</v>
      </c>
      <c r="L97" t="str">
        <f>VLOOKUP(E97,Lookup_Data!$C$7:$E$25,2,FALSE)</f>
        <v>England</v>
      </c>
      <c r="M97" t="str">
        <f>VLOOKUP(E97,Lookup_Data!$C$7:$E$25,3,FALSE)</f>
        <v>BUTTS</v>
      </c>
      <c r="N97" s="12">
        <f t="shared" si="14"/>
        <v>0</v>
      </c>
      <c r="O97" s="12">
        <f t="shared" si="15"/>
        <v>7</v>
      </c>
      <c r="P97" s="12">
        <f t="shared" si="16"/>
        <v>3</v>
      </c>
      <c r="Q97" s="12">
        <f t="shared" si="17"/>
        <v>0</v>
      </c>
      <c r="R97" s="12" t="str">
        <f t="shared" si="18"/>
        <v/>
      </c>
      <c r="S97" s="12" t="str">
        <f t="shared" si="19"/>
        <v/>
      </c>
      <c r="T97" s="12">
        <f t="shared" si="21"/>
        <v>0</v>
      </c>
      <c r="U97" s="12">
        <f t="shared" si="21"/>
        <v>0</v>
      </c>
      <c r="V97" s="12">
        <f t="shared" si="21"/>
        <v>0</v>
      </c>
    </row>
    <row r="98" spans="2:22" x14ac:dyDescent="0.2">
      <c r="B98" s="6" t="s">
        <v>398</v>
      </c>
      <c r="C98" s="7">
        <v>37549</v>
      </c>
      <c r="D98" s="8" t="s">
        <v>165</v>
      </c>
      <c r="E98" s="8" t="s">
        <v>24</v>
      </c>
      <c r="F98" s="6">
        <v>332</v>
      </c>
      <c r="G98" s="6">
        <v>59</v>
      </c>
      <c r="H98" s="6">
        <v>3</v>
      </c>
      <c r="I98" s="6" t="s">
        <v>15</v>
      </c>
      <c r="J98" s="6" t="s">
        <v>80</v>
      </c>
      <c r="K98" s="6" t="s">
        <v>17</v>
      </c>
      <c r="L98" t="str">
        <f>VLOOKUP(E98,Lookup_Data!$C$7:$E$25,2,FALSE)</f>
        <v>England</v>
      </c>
      <c r="M98" t="str">
        <f>VLOOKUP(E98,Lookup_Data!$C$7:$E$25,3,FALSE)</f>
        <v>BUTTS</v>
      </c>
      <c r="N98" s="12">
        <f t="shared" si="14"/>
        <v>0</v>
      </c>
      <c r="O98" s="12">
        <f t="shared" si="15"/>
        <v>8</v>
      </c>
      <c r="P98" s="12">
        <f t="shared" si="16"/>
        <v>4</v>
      </c>
      <c r="Q98" s="12">
        <f t="shared" si="17"/>
        <v>2</v>
      </c>
      <c r="R98" s="12" t="str">
        <f t="shared" si="18"/>
        <v>B</v>
      </c>
      <c r="S98" s="12" t="str">
        <f t="shared" si="19"/>
        <v>Loughborough 'B'</v>
      </c>
      <c r="T98" s="12">
        <f t="shared" si="21"/>
        <v>1568</v>
      </c>
      <c r="U98" s="12">
        <f t="shared" si="21"/>
        <v>237</v>
      </c>
      <c r="V98" s="12">
        <f t="shared" si="21"/>
        <v>25</v>
      </c>
    </row>
    <row r="99" spans="2:22" x14ac:dyDescent="0.2">
      <c r="B99" s="6" t="s">
        <v>398</v>
      </c>
      <c r="C99" s="7">
        <v>37561</v>
      </c>
      <c r="D99" s="8" t="s">
        <v>95</v>
      </c>
      <c r="E99" s="8" t="s">
        <v>24</v>
      </c>
      <c r="F99" s="6">
        <v>331</v>
      </c>
      <c r="G99" s="6">
        <v>56</v>
      </c>
      <c r="H99" s="6">
        <v>5</v>
      </c>
      <c r="I99" s="6" t="s">
        <v>15</v>
      </c>
      <c r="J99" s="6" t="s">
        <v>18</v>
      </c>
      <c r="K99" s="6" t="s">
        <v>53</v>
      </c>
      <c r="L99" t="str">
        <f>VLOOKUP(E99,Lookup_Data!$C$7:$E$25,2,FALSE)</f>
        <v>England</v>
      </c>
      <c r="M99" t="str">
        <f>VLOOKUP(E99,Lookup_Data!$C$7:$E$25,3,FALSE)</f>
        <v>BUTTS</v>
      </c>
      <c r="N99" s="12">
        <f t="shared" si="14"/>
        <v>0</v>
      </c>
      <c r="O99" s="12">
        <f t="shared" si="15"/>
        <v>9</v>
      </c>
      <c r="P99" s="12">
        <f t="shared" si="16"/>
        <v>1</v>
      </c>
      <c r="Q99" s="12">
        <f t="shared" si="17"/>
        <v>0</v>
      </c>
      <c r="R99" s="12" t="str">
        <f t="shared" si="18"/>
        <v/>
      </c>
      <c r="S99" s="12" t="str">
        <f t="shared" si="19"/>
        <v/>
      </c>
      <c r="T99" s="12">
        <f t="shared" si="21"/>
        <v>0</v>
      </c>
      <c r="U99" s="12">
        <f t="shared" si="21"/>
        <v>0</v>
      </c>
      <c r="V99" s="12">
        <f t="shared" si="21"/>
        <v>0</v>
      </c>
    </row>
    <row r="100" spans="2:22" x14ac:dyDescent="0.2">
      <c r="B100" s="6" t="s">
        <v>398</v>
      </c>
      <c r="C100" s="7">
        <v>37563</v>
      </c>
      <c r="D100" s="8" t="s">
        <v>157</v>
      </c>
      <c r="E100" s="8" t="s">
        <v>24</v>
      </c>
      <c r="F100" s="6">
        <v>324</v>
      </c>
      <c r="G100" s="6">
        <v>56</v>
      </c>
      <c r="H100" s="6">
        <v>3</v>
      </c>
      <c r="I100" s="6" t="s">
        <v>15</v>
      </c>
      <c r="J100" s="6" t="s">
        <v>80</v>
      </c>
      <c r="K100" s="6" t="s">
        <v>53</v>
      </c>
      <c r="L100" t="str">
        <f>VLOOKUP(E100,Lookup_Data!$C$7:$E$25,2,FALSE)</f>
        <v>England</v>
      </c>
      <c r="M100" t="str">
        <f>VLOOKUP(E100,Lookup_Data!$C$7:$E$25,3,FALSE)</f>
        <v>BUTTS</v>
      </c>
      <c r="N100" s="12">
        <f t="shared" si="14"/>
        <v>0</v>
      </c>
      <c r="O100" s="12">
        <f t="shared" si="15"/>
        <v>10</v>
      </c>
      <c r="P100" s="12">
        <f t="shared" si="16"/>
        <v>2</v>
      </c>
      <c r="Q100" s="12">
        <f t="shared" si="17"/>
        <v>0</v>
      </c>
      <c r="R100" s="12" t="str">
        <f t="shared" si="18"/>
        <v/>
      </c>
      <c r="S100" s="12" t="str">
        <f t="shared" si="19"/>
        <v/>
      </c>
      <c r="T100" s="12">
        <f t="shared" si="21"/>
        <v>0</v>
      </c>
      <c r="U100" s="12">
        <f t="shared" si="21"/>
        <v>0</v>
      </c>
      <c r="V100" s="12">
        <f t="shared" si="21"/>
        <v>0</v>
      </c>
    </row>
    <row r="101" spans="2:22" x14ac:dyDescent="0.2">
      <c r="B101" s="6" t="s">
        <v>398</v>
      </c>
      <c r="C101" s="7">
        <v>37563</v>
      </c>
      <c r="D101" s="8" t="s">
        <v>221</v>
      </c>
      <c r="E101" s="8" t="s">
        <v>24</v>
      </c>
      <c r="F101" s="6">
        <v>303</v>
      </c>
      <c r="G101" s="6">
        <v>55</v>
      </c>
      <c r="H101" s="6">
        <v>3</v>
      </c>
      <c r="I101" s="6" t="s">
        <v>15</v>
      </c>
      <c r="J101" s="6" t="s">
        <v>18</v>
      </c>
      <c r="K101" s="6" t="s">
        <v>53</v>
      </c>
      <c r="L101" t="str">
        <f>VLOOKUP(E101,Lookup_Data!$C$7:$E$25,2,FALSE)</f>
        <v>England</v>
      </c>
      <c r="M101" t="str">
        <f>VLOOKUP(E101,Lookup_Data!$C$7:$E$25,3,FALSE)</f>
        <v>BUTTS</v>
      </c>
      <c r="N101" s="12">
        <f t="shared" si="14"/>
        <v>0</v>
      </c>
      <c r="O101" s="12">
        <f t="shared" si="15"/>
        <v>11</v>
      </c>
      <c r="P101" s="12">
        <f t="shared" si="16"/>
        <v>3</v>
      </c>
      <c r="Q101" s="12">
        <f t="shared" si="17"/>
        <v>3</v>
      </c>
      <c r="R101" s="12" t="str">
        <f t="shared" si="18"/>
        <v>C</v>
      </c>
      <c r="S101" s="12" t="str">
        <f t="shared" si="19"/>
        <v>Loughborough 'C'</v>
      </c>
      <c r="T101" s="12">
        <f t="shared" si="21"/>
        <v>958</v>
      </c>
      <c r="U101" s="12">
        <f t="shared" si="21"/>
        <v>167</v>
      </c>
      <c r="V101" s="12">
        <f t="shared" si="21"/>
        <v>11</v>
      </c>
    </row>
    <row r="102" spans="2:22" x14ac:dyDescent="0.2">
      <c r="B102" s="6" t="s">
        <v>398</v>
      </c>
      <c r="C102" s="7">
        <v>37499</v>
      </c>
      <c r="D102" s="8" t="s">
        <v>405</v>
      </c>
      <c r="E102" s="8" t="s">
        <v>83</v>
      </c>
      <c r="F102" s="6">
        <v>477</v>
      </c>
      <c r="G102" s="6">
        <v>60</v>
      </c>
      <c r="H102" s="6">
        <v>2</v>
      </c>
      <c r="I102" s="6" t="s">
        <v>15</v>
      </c>
      <c r="J102" s="6" t="s">
        <v>18</v>
      </c>
      <c r="K102" s="6" t="s">
        <v>17</v>
      </c>
      <c r="L102" t="str">
        <f>VLOOKUP(E102,Lookup_Data!$C$7:$E$25,2,FALSE)</f>
        <v>England</v>
      </c>
      <c r="M102" t="str">
        <f>VLOOKUP(E102,Lookup_Data!$C$7:$E$25,3,FALSE)</f>
        <v>NEUAL</v>
      </c>
      <c r="N102" s="12">
        <f t="shared" si="14"/>
        <v>1</v>
      </c>
      <c r="O102" s="12">
        <f t="shared" si="15"/>
        <v>1</v>
      </c>
      <c r="P102" s="12">
        <f t="shared" si="16"/>
        <v>1</v>
      </c>
      <c r="Q102" s="12">
        <f t="shared" si="17"/>
        <v>0</v>
      </c>
      <c r="R102" s="12" t="str">
        <f t="shared" si="18"/>
        <v/>
      </c>
      <c r="S102" s="12" t="str">
        <f t="shared" si="19"/>
        <v/>
      </c>
      <c r="T102" s="12">
        <f t="shared" si="21"/>
        <v>0</v>
      </c>
      <c r="U102" s="12">
        <f t="shared" si="21"/>
        <v>0</v>
      </c>
      <c r="V102" s="12">
        <f t="shared" si="21"/>
        <v>0</v>
      </c>
    </row>
    <row r="103" spans="2:22" x14ac:dyDescent="0.2">
      <c r="B103" s="6" t="s">
        <v>398</v>
      </c>
      <c r="C103" s="7">
        <v>37499</v>
      </c>
      <c r="D103" s="8" t="s">
        <v>327</v>
      </c>
      <c r="E103" s="8" t="s">
        <v>83</v>
      </c>
      <c r="F103" s="6">
        <v>468</v>
      </c>
      <c r="G103" s="6">
        <v>60</v>
      </c>
      <c r="H103" s="6">
        <v>2</v>
      </c>
      <c r="I103" s="6" t="s">
        <v>15</v>
      </c>
      <c r="J103" s="6" t="s">
        <v>18</v>
      </c>
      <c r="K103" s="6" t="s">
        <v>17</v>
      </c>
      <c r="L103" t="str">
        <f>VLOOKUP(E103,Lookup_Data!$C$7:$E$25,2,FALSE)</f>
        <v>England</v>
      </c>
      <c r="M103" t="str">
        <f>VLOOKUP(E103,Lookup_Data!$C$7:$E$25,3,FALSE)</f>
        <v>NEUAL</v>
      </c>
      <c r="N103" s="12">
        <f t="shared" si="14"/>
        <v>0</v>
      </c>
      <c r="O103" s="12">
        <f t="shared" si="15"/>
        <v>2</v>
      </c>
      <c r="P103" s="12">
        <f t="shared" si="16"/>
        <v>2</v>
      </c>
      <c r="Q103" s="12">
        <f t="shared" si="17"/>
        <v>0</v>
      </c>
      <c r="R103" s="12" t="str">
        <f t="shared" si="18"/>
        <v/>
      </c>
      <c r="S103" s="12" t="str">
        <f t="shared" si="19"/>
        <v/>
      </c>
      <c r="T103" s="12">
        <f t="shared" si="21"/>
        <v>0</v>
      </c>
      <c r="U103" s="12">
        <f t="shared" si="21"/>
        <v>0</v>
      </c>
      <c r="V103" s="12">
        <f t="shared" si="21"/>
        <v>0</v>
      </c>
    </row>
    <row r="104" spans="2:22" x14ac:dyDescent="0.2">
      <c r="B104" s="6" t="s">
        <v>398</v>
      </c>
      <c r="C104" s="7">
        <v>37499</v>
      </c>
      <c r="D104" s="8" t="s">
        <v>82</v>
      </c>
      <c r="E104" s="8" t="s">
        <v>83</v>
      </c>
      <c r="F104" s="6">
        <v>433</v>
      </c>
      <c r="G104" s="6">
        <v>60</v>
      </c>
      <c r="H104" s="6">
        <v>4</v>
      </c>
      <c r="I104" s="6" t="s">
        <v>15</v>
      </c>
      <c r="J104" s="6" t="s">
        <v>18</v>
      </c>
      <c r="K104" s="6" t="s">
        <v>17</v>
      </c>
      <c r="L104" t="str">
        <f>VLOOKUP(E104,Lookup_Data!$C$7:$E$25,2,FALSE)</f>
        <v>England</v>
      </c>
      <c r="M104" t="str">
        <f>VLOOKUP(E104,Lookup_Data!$C$7:$E$25,3,FALSE)</f>
        <v>NEUAL</v>
      </c>
      <c r="N104" s="12">
        <f t="shared" si="14"/>
        <v>0</v>
      </c>
      <c r="O104" s="12">
        <f t="shared" si="15"/>
        <v>3</v>
      </c>
      <c r="P104" s="12">
        <f t="shared" si="16"/>
        <v>3</v>
      </c>
      <c r="Q104" s="12">
        <f t="shared" si="17"/>
        <v>0</v>
      </c>
      <c r="R104" s="12" t="str">
        <f t="shared" si="18"/>
        <v/>
      </c>
      <c r="S104" s="12" t="str">
        <f t="shared" si="19"/>
        <v/>
      </c>
      <c r="T104" s="12">
        <f t="shared" si="21"/>
        <v>0</v>
      </c>
      <c r="U104" s="12">
        <f t="shared" si="21"/>
        <v>0</v>
      </c>
      <c r="V104" s="12">
        <f t="shared" si="21"/>
        <v>0</v>
      </c>
    </row>
    <row r="105" spans="2:22" x14ac:dyDescent="0.2">
      <c r="B105" s="6" t="s">
        <v>398</v>
      </c>
      <c r="C105" s="7">
        <v>37499</v>
      </c>
      <c r="D105" s="8" t="s">
        <v>411</v>
      </c>
      <c r="E105" s="8" t="s">
        <v>83</v>
      </c>
      <c r="F105" s="6">
        <v>407</v>
      </c>
      <c r="G105" s="6">
        <v>59</v>
      </c>
      <c r="H105" s="6">
        <v>8</v>
      </c>
      <c r="I105" s="6" t="s">
        <v>15</v>
      </c>
      <c r="J105" s="6" t="s">
        <v>18</v>
      </c>
      <c r="K105" s="6" t="s">
        <v>17</v>
      </c>
      <c r="L105" t="str">
        <f>VLOOKUP(E105,Lookup_Data!$C$7:$E$25,2,FALSE)</f>
        <v>England</v>
      </c>
      <c r="M105" t="str">
        <f>VLOOKUP(E105,Lookup_Data!$C$7:$E$25,3,FALSE)</f>
        <v>NEUAL</v>
      </c>
      <c r="N105" s="12">
        <f t="shared" si="14"/>
        <v>0</v>
      </c>
      <c r="O105" s="12">
        <f t="shared" si="15"/>
        <v>4</v>
      </c>
      <c r="P105" s="12">
        <f t="shared" si="16"/>
        <v>4</v>
      </c>
      <c r="Q105" s="12">
        <f t="shared" si="17"/>
        <v>1</v>
      </c>
      <c r="R105" s="12" t="str">
        <f t="shared" si="18"/>
        <v>A</v>
      </c>
      <c r="S105" s="12" t="str">
        <f t="shared" si="19"/>
        <v>Northumbria 'A'</v>
      </c>
      <c r="T105" s="12">
        <f t="shared" si="21"/>
        <v>1785</v>
      </c>
      <c r="U105" s="12">
        <f t="shared" si="21"/>
        <v>239</v>
      </c>
      <c r="V105" s="12">
        <f t="shared" si="21"/>
        <v>16</v>
      </c>
    </row>
    <row r="106" spans="2:22" x14ac:dyDescent="0.2">
      <c r="B106" s="6" t="s">
        <v>398</v>
      </c>
      <c r="C106" s="7">
        <v>37499</v>
      </c>
      <c r="D106" s="8" t="s">
        <v>358</v>
      </c>
      <c r="E106" s="8" t="s">
        <v>83</v>
      </c>
      <c r="F106" s="6">
        <v>376</v>
      </c>
      <c r="G106" s="6">
        <v>57</v>
      </c>
      <c r="H106" s="6">
        <v>1</v>
      </c>
      <c r="I106" s="6" t="s">
        <v>15</v>
      </c>
      <c r="J106" s="6" t="s">
        <v>18</v>
      </c>
      <c r="K106" s="6" t="s">
        <v>53</v>
      </c>
      <c r="L106" t="str">
        <f>VLOOKUP(E106,Lookup_Data!$C$7:$E$25,2,FALSE)</f>
        <v>England</v>
      </c>
      <c r="M106" t="str">
        <f>VLOOKUP(E106,Lookup_Data!$C$7:$E$25,3,FALSE)</f>
        <v>NEUAL</v>
      </c>
      <c r="N106" s="12">
        <f t="shared" si="14"/>
        <v>0</v>
      </c>
      <c r="O106" s="12">
        <f t="shared" si="15"/>
        <v>5</v>
      </c>
      <c r="P106" s="12">
        <f t="shared" si="16"/>
        <v>1</v>
      </c>
      <c r="Q106" s="12">
        <f t="shared" si="17"/>
        <v>0</v>
      </c>
      <c r="R106" s="12" t="str">
        <f t="shared" si="18"/>
        <v/>
      </c>
      <c r="S106" s="12" t="str">
        <f t="shared" si="19"/>
        <v/>
      </c>
      <c r="T106" s="12">
        <f t="shared" si="21"/>
        <v>0</v>
      </c>
      <c r="U106" s="12">
        <f t="shared" si="21"/>
        <v>0</v>
      </c>
      <c r="V106" s="12">
        <f t="shared" si="21"/>
        <v>0</v>
      </c>
    </row>
    <row r="107" spans="2:22" x14ac:dyDescent="0.2">
      <c r="B107" s="6" t="s">
        <v>398</v>
      </c>
      <c r="C107" s="7">
        <v>37499</v>
      </c>
      <c r="D107" s="8" t="s">
        <v>178</v>
      </c>
      <c r="E107" s="8" t="s">
        <v>83</v>
      </c>
      <c r="F107" s="6">
        <v>208</v>
      </c>
      <c r="G107" s="6">
        <v>48</v>
      </c>
      <c r="H107" s="6">
        <v>0</v>
      </c>
      <c r="I107" s="6" t="s">
        <v>22</v>
      </c>
      <c r="J107" s="6" t="s">
        <v>18</v>
      </c>
      <c r="K107" s="6" t="s">
        <v>17</v>
      </c>
      <c r="L107" t="str">
        <f>VLOOKUP(E107,Lookup_Data!$C$7:$E$25,2,FALSE)</f>
        <v>England</v>
      </c>
      <c r="M107" t="str">
        <f>VLOOKUP(E107,Lookup_Data!$C$7:$E$25,3,FALSE)</f>
        <v>NEUAL</v>
      </c>
      <c r="N107" s="12">
        <f t="shared" si="14"/>
        <v>0</v>
      </c>
      <c r="O107" s="12">
        <f t="shared" si="15"/>
        <v>6</v>
      </c>
      <c r="P107" s="12">
        <f t="shared" si="16"/>
        <v>2</v>
      </c>
      <c r="Q107" s="12">
        <f t="shared" si="17"/>
        <v>2</v>
      </c>
      <c r="R107" s="12" t="str">
        <f t="shared" si="18"/>
        <v>B</v>
      </c>
      <c r="S107" s="12" t="str">
        <f t="shared" si="19"/>
        <v>Northumbria 'B'</v>
      </c>
      <c r="T107" s="12">
        <f t="shared" si="21"/>
        <v>584</v>
      </c>
      <c r="U107" s="12">
        <f t="shared" si="21"/>
        <v>105</v>
      </c>
      <c r="V107" s="12">
        <f t="shared" si="21"/>
        <v>1</v>
      </c>
    </row>
    <row r="108" spans="2:22" x14ac:dyDescent="0.2">
      <c r="B108" s="6" t="s">
        <v>398</v>
      </c>
      <c r="C108" s="7">
        <v>37563</v>
      </c>
      <c r="D108" s="8" t="s">
        <v>324</v>
      </c>
      <c r="E108" s="8" t="s">
        <v>211</v>
      </c>
      <c r="F108" s="6">
        <v>503</v>
      </c>
      <c r="G108" s="6">
        <v>60</v>
      </c>
      <c r="H108" s="6">
        <v>15</v>
      </c>
      <c r="I108" s="6" t="s">
        <v>22</v>
      </c>
      <c r="J108" s="6" t="s">
        <v>18</v>
      </c>
      <c r="K108" s="6" t="s">
        <v>17</v>
      </c>
      <c r="L108" t="str">
        <f>VLOOKUP(E108,Lookup_Data!$C$7:$E$25,2,FALSE)</f>
        <v>England</v>
      </c>
      <c r="M108" t="str">
        <f>VLOOKUP(E108,Lookup_Data!$C$7:$E$25,3,FALSE)</f>
        <v>BUTTS</v>
      </c>
      <c r="N108" s="12">
        <f t="shared" si="14"/>
        <v>1</v>
      </c>
      <c r="O108" s="12">
        <f t="shared" si="15"/>
        <v>1</v>
      </c>
      <c r="P108" s="12">
        <f t="shared" si="16"/>
        <v>1</v>
      </c>
      <c r="Q108" s="12">
        <f t="shared" si="17"/>
        <v>0</v>
      </c>
      <c r="R108" s="12" t="str">
        <f t="shared" si="18"/>
        <v/>
      </c>
      <c r="S108" s="12" t="str">
        <f t="shared" si="19"/>
        <v/>
      </c>
      <c r="T108" s="12">
        <f t="shared" si="21"/>
        <v>0</v>
      </c>
      <c r="U108" s="12">
        <f t="shared" si="21"/>
        <v>0</v>
      </c>
      <c r="V108" s="12">
        <f t="shared" si="21"/>
        <v>0</v>
      </c>
    </row>
    <row r="109" spans="2:22" x14ac:dyDescent="0.2">
      <c r="B109" s="6" t="s">
        <v>398</v>
      </c>
      <c r="C109" s="7">
        <v>37563</v>
      </c>
      <c r="D109" s="8" t="s">
        <v>216</v>
      </c>
      <c r="E109" s="8" t="s">
        <v>211</v>
      </c>
      <c r="F109" s="6">
        <v>477</v>
      </c>
      <c r="G109" s="6">
        <v>60</v>
      </c>
      <c r="H109" s="6">
        <v>7</v>
      </c>
      <c r="I109" s="6" t="s">
        <v>22</v>
      </c>
      <c r="J109" s="6" t="s">
        <v>18</v>
      </c>
      <c r="K109" s="6" t="s">
        <v>17</v>
      </c>
      <c r="L109" t="str">
        <f>VLOOKUP(E109,Lookup_Data!$C$7:$E$25,2,FALSE)</f>
        <v>England</v>
      </c>
      <c r="M109" t="str">
        <f>VLOOKUP(E109,Lookup_Data!$C$7:$E$25,3,FALSE)</f>
        <v>BUTTS</v>
      </c>
      <c r="N109" s="12">
        <f t="shared" si="14"/>
        <v>0</v>
      </c>
      <c r="O109" s="12">
        <f t="shared" si="15"/>
        <v>2</v>
      </c>
      <c r="P109" s="12">
        <f t="shared" si="16"/>
        <v>2</v>
      </c>
      <c r="Q109" s="12">
        <f t="shared" si="17"/>
        <v>0</v>
      </c>
      <c r="R109" s="12" t="str">
        <f t="shared" si="18"/>
        <v/>
      </c>
      <c r="S109" s="12" t="str">
        <f t="shared" si="19"/>
        <v/>
      </c>
      <c r="T109" s="12">
        <f t="shared" si="21"/>
        <v>0</v>
      </c>
      <c r="U109" s="12">
        <f t="shared" si="21"/>
        <v>0</v>
      </c>
      <c r="V109" s="12">
        <f t="shared" si="21"/>
        <v>0</v>
      </c>
    </row>
    <row r="110" spans="2:22" x14ac:dyDescent="0.2">
      <c r="B110" s="6" t="s">
        <v>398</v>
      </c>
      <c r="C110" s="7">
        <v>37563</v>
      </c>
      <c r="D110" s="8" t="s">
        <v>215</v>
      </c>
      <c r="E110" s="8" t="s">
        <v>211</v>
      </c>
      <c r="F110" s="6">
        <v>473</v>
      </c>
      <c r="G110" s="6">
        <v>60</v>
      </c>
      <c r="H110" s="6">
        <v>9</v>
      </c>
      <c r="I110" s="6" t="s">
        <v>15</v>
      </c>
      <c r="J110" s="6" t="s">
        <v>18</v>
      </c>
      <c r="K110" s="6" t="s">
        <v>17</v>
      </c>
      <c r="L110" t="str">
        <f>VLOOKUP(E110,Lookup_Data!$C$7:$E$25,2,FALSE)</f>
        <v>England</v>
      </c>
      <c r="M110" t="str">
        <f>VLOOKUP(E110,Lookup_Data!$C$7:$E$25,3,FALSE)</f>
        <v>BUTTS</v>
      </c>
      <c r="N110" s="12">
        <f t="shared" si="14"/>
        <v>0</v>
      </c>
      <c r="O110" s="12">
        <f t="shared" si="15"/>
        <v>3</v>
      </c>
      <c r="P110" s="12">
        <f t="shared" si="16"/>
        <v>3</v>
      </c>
      <c r="Q110" s="12">
        <f t="shared" si="17"/>
        <v>0</v>
      </c>
      <c r="R110" s="12" t="str">
        <f t="shared" si="18"/>
        <v/>
      </c>
      <c r="S110" s="12" t="str">
        <f t="shared" si="19"/>
        <v/>
      </c>
      <c r="T110" s="12">
        <f t="shared" ref="T110:V125" si="22">IF($P110=1,F110,IF($P110=2,F110+F109,IF($P110=3,F110+F109+F108,IF($P110=4,F110+F109+F108+F107,0))))*IF($N111=1,1,IF($P110=4,1,0))</f>
        <v>0</v>
      </c>
      <c r="U110" s="12">
        <f t="shared" si="22"/>
        <v>0</v>
      </c>
      <c r="V110" s="12">
        <f t="shared" si="22"/>
        <v>0</v>
      </c>
    </row>
    <row r="111" spans="2:22" x14ac:dyDescent="0.2">
      <c r="B111" s="6" t="s">
        <v>398</v>
      </c>
      <c r="C111" s="7">
        <v>37531</v>
      </c>
      <c r="D111" s="8" t="s">
        <v>320</v>
      </c>
      <c r="E111" s="8" t="s">
        <v>211</v>
      </c>
      <c r="F111" s="6">
        <v>470</v>
      </c>
      <c r="G111" s="6">
        <v>60</v>
      </c>
      <c r="H111" s="6">
        <v>5</v>
      </c>
      <c r="I111" s="6" t="s">
        <v>22</v>
      </c>
      <c r="J111" s="6" t="s">
        <v>18</v>
      </c>
      <c r="K111" s="6" t="s">
        <v>17</v>
      </c>
      <c r="L111" t="str">
        <f>VLOOKUP(E111,Lookup_Data!$C$7:$E$25,2,FALSE)</f>
        <v>England</v>
      </c>
      <c r="M111" t="str">
        <f>VLOOKUP(E111,Lookup_Data!$C$7:$E$25,3,FALSE)</f>
        <v>BUTTS</v>
      </c>
      <c r="N111" s="12">
        <f t="shared" si="14"/>
        <v>0</v>
      </c>
      <c r="O111" s="12">
        <f t="shared" si="15"/>
        <v>4</v>
      </c>
      <c r="P111" s="12">
        <f t="shared" si="16"/>
        <v>4</v>
      </c>
      <c r="Q111" s="12">
        <f t="shared" si="17"/>
        <v>1</v>
      </c>
      <c r="R111" s="12" t="str">
        <f t="shared" si="18"/>
        <v>A</v>
      </c>
      <c r="S111" s="12" t="str">
        <f t="shared" si="19"/>
        <v>Nottingham 'A'</v>
      </c>
      <c r="T111" s="12">
        <f t="shared" si="22"/>
        <v>1923</v>
      </c>
      <c r="U111" s="12">
        <f t="shared" si="22"/>
        <v>240</v>
      </c>
      <c r="V111" s="12">
        <f t="shared" si="22"/>
        <v>36</v>
      </c>
    </row>
    <row r="112" spans="2:22" x14ac:dyDescent="0.2">
      <c r="B112" s="6" t="s">
        <v>398</v>
      </c>
      <c r="C112" s="7">
        <v>37563</v>
      </c>
      <c r="D112" s="8" t="s">
        <v>338</v>
      </c>
      <c r="E112" s="8" t="s">
        <v>211</v>
      </c>
      <c r="F112" s="6">
        <v>452</v>
      </c>
      <c r="G112" s="6">
        <v>60</v>
      </c>
      <c r="H112" s="6">
        <v>6</v>
      </c>
      <c r="I112" s="6" t="s">
        <v>15</v>
      </c>
      <c r="J112" s="6" t="s">
        <v>18</v>
      </c>
      <c r="K112" s="6" t="s">
        <v>17</v>
      </c>
      <c r="L112" t="str">
        <f>VLOOKUP(E112,Lookup_Data!$C$7:$E$25,2,FALSE)</f>
        <v>England</v>
      </c>
      <c r="M112" t="str">
        <f>VLOOKUP(E112,Lookup_Data!$C$7:$E$25,3,FALSE)</f>
        <v>BUTTS</v>
      </c>
      <c r="N112" s="12">
        <f t="shared" si="14"/>
        <v>0</v>
      </c>
      <c r="O112" s="12">
        <f t="shared" si="15"/>
        <v>5</v>
      </c>
      <c r="P112" s="12">
        <f t="shared" si="16"/>
        <v>1</v>
      </c>
      <c r="Q112" s="12">
        <f t="shared" si="17"/>
        <v>0</v>
      </c>
      <c r="R112" s="12" t="str">
        <f t="shared" si="18"/>
        <v/>
      </c>
      <c r="S112" s="12" t="str">
        <f t="shared" si="19"/>
        <v/>
      </c>
      <c r="T112" s="12">
        <f t="shared" si="22"/>
        <v>0</v>
      </c>
      <c r="U112" s="12">
        <f t="shared" si="22"/>
        <v>0</v>
      </c>
      <c r="V112" s="12">
        <f t="shared" si="22"/>
        <v>0</v>
      </c>
    </row>
    <row r="113" spans="2:22" x14ac:dyDescent="0.2">
      <c r="B113" s="6" t="s">
        <v>398</v>
      </c>
      <c r="C113" s="7">
        <v>37563</v>
      </c>
      <c r="D113" s="8" t="s">
        <v>219</v>
      </c>
      <c r="E113" s="8" t="s">
        <v>211</v>
      </c>
      <c r="F113" s="6">
        <v>415</v>
      </c>
      <c r="G113" s="6">
        <v>59</v>
      </c>
      <c r="H113" s="6">
        <v>6</v>
      </c>
      <c r="I113" s="6" t="s">
        <v>15</v>
      </c>
      <c r="J113" s="6" t="s">
        <v>18</v>
      </c>
      <c r="K113" s="6" t="s">
        <v>17</v>
      </c>
      <c r="L113" t="str">
        <f>VLOOKUP(E113,Lookup_Data!$C$7:$E$25,2,FALSE)</f>
        <v>England</v>
      </c>
      <c r="M113" t="str">
        <f>VLOOKUP(E113,Lookup_Data!$C$7:$E$25,3,FALSE)</f>
        <v>BUTTS</v>
      </c>
      <c r="N113" s="12">
        <f t="shared" si="14"/>
        <v>0</v>
      </c>
      <c r="O113" s="12">
        <f t="shared" si="15"/>
        <v>6</v>
      </c>
      <c r="P113" s="12">
        <f t="shared" si="16"/>
        <v>2</v>
      </c>
      <c r="Q113" s="12">
        <f t="shared" si="17"/>
        <v>0</v>
      </c>
      <c r="R113" s="12" t="str">
        <f t="shared" si="18"/>
        <v/>
      </c>
      <c r="S113" s="12" t="str">
        <f t="shared" si="19"/>
        <v/>
      </c>
      <c r="T113" s="12">
        <f t="shared" si="22"/>
        <v>0</v>
      </c>
      <c r="U113" s="12">
        <f t="shared" si="22"/>
        <v>0</v>
      </c>
      <c r="V113" s="12">
        <f t="shared" si="22"/>
        <v>0</v>
      </c>
    </row>
    <row r="114" spans="2:22" x14ac:dyDescent="0.2">
      <c r="B114" s="6" t="s">
        <v>398</v>
      </c>
      <c r="C114" s="7">
        <v>37563</v>
      </c>
      <c r="D114" s="8" t="s">
        <v>228</v>
      </c>
      <c r="E114" s="8" t="s">
        <v>211</v>
      </c>
      <c r="F114" s="6">
        <v>391</v>
      </c>
      <c r="G114" s="6">
        <v>54</v>
      </c>
      <c r="H114" s="6">
        <v>6</v>
      </c>
      <c r="I114" s="6" t="s">
        <v>15</v>
      </c>
      <c r="J114" s="6" t="s">
        <v>18</v>
      </c>
      <c r="K114" s="6" t="s">
        <v>17</v>
      </c>
      <c r="L114" t="str">
        <f>VLOOKUP(E114,Lookup_Data!$C$7:$E$25,2,FALSE)</f>
        <v>England</v>
      </c>
      <c r="M114" t="str">
        <f>VLOOKUP(E114,Lookup_Data!$C$7:$E$25,3,FALSE)</f>
        <v>BUTTS</v>
      </c>
      <c r="N114" s="12">
        <f t="shared" si="14"/>
        <v>0</v>
      </c>
      <c r="O114" s="12">
        <f t="shared" si="15"/>
        <v>7</v>
      </c>
      <c r="P114" s="12">
        <f t="shared" si="16"/>
        <v>3</v>
      </c>
      <c r="Q114" s="12">
        <f t="shared" si="17"/>
        <v>0</v>
      </c>
      <c r="R114" s="12" t="str">
        <f t="shared" si="18"/>
        <v/>
      </c>
      <c r="S114" s="12" t="str">
        <f t="shared" si="19"/>
        <v/>
      </c>
      <c r="T114" s="12">
        <f t="shared" si="22"/>
        <v>0</v>
      </c>
      <c r="U114" s="12">
        <f t="shared" si="22"/>
        <v>0</v>
      </c>
      <c r="V114" s="12">
        <f t="shared" si="22"/>
        <v>0</v>
      </c>
    </row>
    <row r="115" spans="2:22" x14ac:dyDescent="0.2">
      <c r="B115" s="6" t="s">
        <v>398</v>
      </c>
      <c r="C115" s="7">
        <v>37563</v>
      </c>
      <c r="D115" s="8" t="s">
        <v>212</v>
      </c>
      <c r="E115" s="8" t="s">
        <v>211</v>
      </c>
      <c r="F115" s="6">
        <v>350</v>
      </c>
      <c r="G115" s="6">
        <v>56</v>
      </c>
      <c r="H115" s="6">
        <v>6</v>
      </c>
      <c r="I115" s="6" t="s">
        <v>15</v>
      </c>
      <c r="J115" s="6" t="s">
        <v>18</v>
      </c>
      <c r="K115" s="6" t="s">
        <v>53</v>
      </c>
      <c r="L115" t="str">
        <f>VLOOKUP(E115,Lookup_Data!$C$7:$E$25,2,FALSE)</f>
        <v>England</v>
      </c>
      <c r="M115" t="str">
        <f>VLOOKUP(E115,Lookup_Data!$C$7:$E$25,3,FALSE)</f>
        <v>BUTTS</v>
      </c>
      <c r="N115" s="12">
        <f t="shared" si="14"/>
        <v>0</v>
      </c>
      <c r="O115" s="12">
        <f t="shared" si="15"/>
        <v>8</v>
      </c>
      <c r="P115" s="12">
        <f t="shared" si="16"/>
        <v>4</v>
      </c>
      <c r="Q115" s="12">
        <f t="shared" si="17"/>
        <v>2</v>
      </c>
      <c r="R115" s="12" t="str">
        <f t="shared" si="18"/>
        <v>B</v>
      </c>
      <c r="S115" s="12" t="str">
        <f t="shared" si="19"/>
        <v>Nottingham 'B'</v>
      </c>
      <c r="T115" s="12">
        <f t="shared" si="22"/>
        <v>1608</v>
      </c>
      <c r="U115" s="12">
        <f t="shared" si="22"/>
        <v>229</v>
      </c>
      <c r="V115" s="12">
        <f t="shared" si="22"/>
        <v>24</v>
      </c>
    </row>
    <row r="116" spans="2:22" x14ac:dyDescent="0.2">
      <c r="B116" s="6" t="s">
        <v>398</v>
      </c>
      <c r="C116" s="7">
        <v>37563</v>
      </c>
      <c r="D116" s="8" t="s">
        <v>235</v>
      </c>
      <c r="E116" s="8" t="s">
        <v>211</v>
      </c>
      <c r="F116" s="6">
        <v>328</v>
      </c>
      <c r="G116" s="6">
        <v>56</v>
      </c>
      <c r="H116" s="6">
        <v>0</v>
      </c>
      <c r="I116" s="6" t="s">
        <v>15</v>
      </c>
      <c r="J116" s="6" t="s">
        <v>18</v>
      </c>
      <c r="K116" s="6" t="s">
        <v>53</v>
      </c>
      <c r="L116" t="str">
        <f>VLOOKUP(E116,Lookup_Data!$C$7:$E$25,2,FALSE)</f>
        <v>England</v>
      </c>
      <c r="M116" t="str">
        <f>VLOOKUP(E116,Lookup_Data!$C$7:$E$25,3,FALSE)</f>
        <v>BUTTS</v>
      </c>
      <c r="N116" s="12">
        <f t="shared" si="14"/>
        <v>0</v>
      </c>
      <c r="O116" s="12">
        <f t="shared" si="15"/>
        <v>9</v>
      </c>
      <c r="P116" s="12">
        <f t="shared" si="16"/>
        <v>1</v>
      </c>
      <c r="Q116" s="12">
        <f t="shared" si="17"/>
        <v>0</v>
      </c>
      <c r="R116" s="12" t="str">
        <f t="shared" si="18"/>
        <v/>
      </c>
      <c r="S116" s="12" t="str">
        <f t="shared" si="19"/>
        <v/>
      </c>
      <c r="T116" s="12">
        <f t="shared" si="22"/>
        <v>0</v>
      </c>
      <c r="U116" s="12">
        <f t="shared" si="22"/>
        <v>0</v>
      </c>
      <c r="V116" s="12">
        <f t="shared" si="22"/>
        <v>0</v>
      </c>
    </row>
    <row r="117" spans="2:22" x14ac:dyDescent="0.2">
      <c r="B117" s="6" t="s">
        <v>398</v>
      </c>
      <c r="C117" s="7">
        <v>37563</v>
      </c>
      <c r="D117" s="8" t="s">
        <v>365</v>
      </c>
      <c r="E117" s="8" t="s">
        <v>211</v>
      </c>
      <c r="F117" s="6">
        <v>303</v>
      </c>
      <c r="G117" s="6">
        <v>57</v>
      </c>
      <c r="H117" s="6">
        <v>1</v>
      </c>
      <c r="I117" s="6" t="s">
        <v>15</v>
      </c>
      <c r="J117" s="6" t="s">
        <v>18</v>
      </c>
      <c r="K117" s="6" t="s">
        <v>53</v>
      </c>
      <c r="L117" t="str">
        <f>VLOOKUP(E117,Lookup_Data!$C$7:$E$25,2,FALSE)</f>
        <v>England</v>
      </c>
      <c r="M117" t="str">
        <f>VLOOKUP(E117,Lookup_Data!$C$7:$E$25,3,FALSE)</f>
        <v>BUTTS</v>
      </c>
      <c r="N117" s="12">
        <f t="shared" si="14"/>
        <v>0</v>
      </c>
      <c r="O117" s="12">
        <f t="shared" si="15"/>
        <v>10</v>
      </c>
      <c r="P117" s="12">
        <f t="shared" si="16"/>
        <v>2</v>
      </c>
      <c r="Q117" s="12">
        <f t="shared" si="17"/>
        <v>0</v>
      </c>
      <c r="R117" s="12" t="str">
        <f t="shared" si="18"/>
        <v/>
      </c>
      <c r="S117" s="12" t="str">
        <f t="shared" si="19"/>
        <v/>
      </c>
      <c r="T117" s="12">
        <f t="shared" si="22"/>
        <v>0</v>
      </c>
      <c r="U117" s="12">
        <f t="shared" si="22"/>
        <v>0</v>
      </c>
      <c r="V117" s="12">
        <f t="shared" si="22"/>
        <v>0</v>
      </c>
    </row>
    <row r="118" spans="2:22" x14ac:dyDescent="0.2">
      <c r="B118" s="6" t="s">
        <v>398</v>
      </c>
      <c r="C118" s="7">
        <v>37563</v>
      </c>
      <c r="D118" s="8" t="s">
        <v>418</v>
      </c>
      <c r="E118" s="8" t="s">
        <v>211</v>
      </c>
      <c r="F118" s="6">
        <v>303</v>
      </c>
      <c r="G118" s="6">
        <v>54</v>
      </c>
      <c r="H118" s="6">
        <v>1</v>
      </c>
      <c r="I118" s="6" t="s">
        <v>15</v>
      </c>
      <c r="J118" s="6" t="s">
        <v>18</v>
      </c>
      <c r="K118" s="6" t="s">
        <v>53</v>
      </c>
      <c r="L118" t="str">
        <f>VLOOKUP(E118,Lookup_Data!$C$7:$E$25,2,FALSE)</f>
        <v>England</v>
      </c>
      <c r="M118" t="str">
        <f>VLOOKUP(E118,Lookup_Data!$C$7:$E$25,3,FALSE)</f>
        <v>BUTTS</v>
      </c>
      <c r="N118" s="12">
        <f t="shared" si="14"/>
        <v>0</v>
      </c>
      <c r="O118" s="12">
        <f t="shared" si="15"/>
        <v>11</v>
      </c>
      <c r="P118" s="12">
        <f t="shared" si="16"/>
        <v>3</v>
      </c>
      <c r="Q118" s="12">
        <f t="shared" si="17"/>
        <v>0</v>
      </c>
      <c r="R118" s="12" t="str">
        <f t="shared" si="18"/>
        <v/>
      </c>
      <c r="S118" s="12" t="str">
        <f t="shared" si="19"/>
        <v/>
      </c>
      <c r="T118" s="12">
        <f t="shared" si="22"/>
        <v>0</v>
      </c>
      <c r="U118" s="12">
        <f t="shared" si="22"/>
        <v>0</v>
      </c>
      <c r="V118" s="12">
        <f t="shared" si="22"/>
        <v>0</v>
      </c>
    </row>
    <row r="119" spans="2:22" x14ac:dyDescent="0.2">
      <c r="B119" s="6" t="s">
        <v>398</v>
      </c>
      <c r="C119" s="7">
        <v>37563</v>
      </c>
      <c r="D119" s="8" t="s">
        <v>419</v>
      </c>
      <c r="E119" s="8" t="s">
        <v>211</v>
      </c>
      <c r="F119" s="6">
        <v>302</v>
      </c>
      <c r="G119" s="6">
        <v>55</v>
      </c>
      <c r="H119" s="6">
        <v>2</v>
      </c>
      <c r="I119" s="6" t="s">
        <v>15</v>
      </c>
      <c r="J119" s="6" t="s">
        <v>18</v>
      </c>
      <c r="K119" s="6" t="s">
        <v>53</v>
      </c>
      <c r="L119" t="str">
        <f>VLOOKUP(E119,Lookup_Data!$C$7:$E$25,2,FALSE)</f>
        <v>England</v>
      </c>
      <c r="M119" t="str">
        <f>VLOOKUP(E119,Lookup_Data!$C$7:$E$25,3,FALSE)</f>
        <v>BUTTS</v>
      </c>
      <c r="N119" s="12">
        <f t="shared" si="14"/>
        <v>0</v>
      </c>
      <c r="O119" s="12">
        <f t="shared" si="15"/>
        <v>12</v>
      </c>
      <c r="P119" s="12">
        <f t="shared" si="16"/>
        <v>4</v>
      </c>
      <c r="Q119" s="12">
        <f t="shared" si="17"/>
        <v>3</v>
      </c>
      <c r="R119" s="12" t="str">
        <f t="shared" si="18"/>
        <v>C</v>
      </c>
      <c r="S119" s="12" t="str">
        <f t="shared" si="19"/>
        <v>Nottingham 'C'</v>
      </c>
      <c r="T119" s="12">
        <f t="shared" si="22"/>
        <v>1236</v>
      </c>
      <c r="U119" s="12">
        <f t="shared" si="22"/>
        <v>222</v>
      </c>
      <c r="V119" s="12">
        <f t="shared" si="22"/>
        <v>4</v>
      </c>
    </row>
    <row r="120" spans="2:22" x14ac:dyDescent="0.2">
      <c r="B120" s="6" t="s">
        <v>398</v>
      </c>
      <c r="C120" s="7">
        <v>37563</v>
      </c>
      <c r="D120" s="8" t="s">
        <v>422</v>
      </c>
      <c r="E120" s="8" t="s">
        <v>211</v>
      </c>
      <c r="F120" s="6">
        <v>267</v>
      </c>
      <c r="G120" s="6">
        <v>55</v>
      </c>
      <c r="H120" s="6">
        <v>0</v>
      </c>
      <c r="I120" s="6" t="s">
        <v>22</v>
      </c>
      <c r="J120" s="6" t="s">
        <v>18</v>
      </c>
      <c r="K120" s="6" t="s">
        <v>53</v>
      </c>
      <c r="L120" t="str">
        <f>VLOOKUP(E120,Lookup_Data!$C$7:$E$25,2,FALSE)</f>
        <v>England</v>
      </c>
      <c r="M120" t="str">
        <f>VLOOKUP(E120,Lookup_Data!$C$7:$E$25,3,FALSE)</f>
        <v>BUTTS</v>
      </c>
      <c r="N120" s="12">
        <f t="shared" si="14"/>
        <v>0</v>
      </c>
      <c r="O120" s="12">
        <f t="shared" si="15"/>
        <v>13</v>
      </c>
      <c r="P120" s="12">
        <f t="shared" si="16"/>
        <v>1</v>
      </c>
      <c r="Q120" s="12">
        <f t="shared" si="17"/>
        <v>0</v>
      </c>
      <c r="R120" s="12" t="str">
        <f t="shared" si="18"/>
        <v/>
      </c>
      <c r="S120" s="12" t="str">
        <f t="shared" si="19"/>
        <v/>
      </c>
      <c r="T120" s="12">
        <f t="shared" si="22"/>
        <v>0</v>
      </c>
      <c r="U120" s="12">
        <f t="shared" si="22"/>
        <v>0</v>
      </c>
      <c r="V120" s="12">
        <f t="shared" si="22"/>
        <v>0</v>
      </c>
    </row>
    <row r="121" spans="2:22" x14ac:dyDescent="0.2">
      <c r="B121" s="6" t="s">
        <v>398</v>
      </c>
      <c r="C121" s="7">
        <v>37563</v>
      </c>
      <c r="D121" s="8" t="s">
        <v>226</v>
      </c>
      <c r="E121" s="8" t="s">
        <v>211</v>
      </c>
      <c r="F121" s="6">
        <v>254</v>
      </c>
      <c r="G121" s="6">
        <v>48</v>
      </c>
      <c r="H121" s="6">
        <v>0</v>
      </c>
      <c r="I121" s="6" t="s">
        <v>15</v>
      </c>
      <c r="J121" s="6" t="s">
        <v>18</v>
      </c>
      <c r="K121" s="6" t="s">
        <v>53</v>
      </c>
      <c r="L121" t="str">
        <f>VLOOKUP(E121,Lookup_Data!$C$7:$E$25,2,FALSE)</f>
        <v>England</v>
      </c>
      <c r="M121" t="str">
        <f>VLOOKUP(E121,Lookup_Data!$C$7:$E$25,3,FALSE)</f>
        <v>BUTTS</v>
      </c>
      <c r="N121" s="12">
        <f t="shared" si="14"/>
        <v>0</v>
      </c>
      <c r="O121" s="12">
        <f t="shared" si="15"/>
        <v>14</v>
      </c>
      <c r="P121" s="12">
        <f t="shared" si="16"/>
        <v>2</v>
      </c>
      <c r="Q121" s="12">
        <f t="shared" si="17"/>
        <v>0</v>
      </c>
      <c r="R121" s="12" t="str">
        <f t="shared" si="18"/>
        <v/>
      </c>
      <c r="S121" s="12" t="str">
        <f t="shared" si="19"/>
        <v/>
      </c>
      <c r="T121" s="12">
        <f t="shared" si="22"/>
        <v>0</v>
      </c>
      <c r="U121" s="12">
        <f t="shared" si="22"/>
        <v>0</v>
      </c>
      <c r="V121" s="12">
        <f t="shared" si="22"/>
        <v>0</v>
      </c>
    </row>
    <row r="122" spans="2:22" x14ac:dyDescent="0.2">
      <c r="B122" s="6" t="s">
        <v>398</v>
      </c>
      <c r="C122" s="7">
        <v>37563</v>
      </c>
      <c r="D122" s="8" t="s">
        <v>261</v>
      </c>
      <c r="E122" s="8" t="s">
        <v>211</v>
      </c>
      <c r="F122" s="6">
        <v>242</v>
      </c>
      <c r="G122" s="6">
        <v>48</v>
      </c>
      <c r="H122" s="6">
        <v>1</v>
      </c>
      <c r="I122" s="6" t="s">
        <v>22</v>
      </c>
      <c r="J122" s="6" t="s">
        <v>18</v>
      </c>
      <c r="K122" s="6" t="s">
        <v>53</v>
      </c>
      <c r="L122" t="str">
        <f>VLOOKUP(E122,Lookup_Data!$C$7:$E$25,2,FALSE)</f>
        <v>England</v>
      </c>
      <c r="M122" t="str">
        <f>VLOOKUP(E122,Lookup_Data!$C$7:$E$25,3,FALSE)</f>
        <v>BUTTS</v>
      </c>
      <c r="N122" s="12">
        <f t="shared" si="14"/>
        <v>0</v>
      </c>
      <c r="O122" s="12">
        <f t="shared" si="15"/>
        <v>15</v>
      </c>
      <c r="P122" s="12">
        <f t="shared" si="16"/>
        <v>3</v>
      </c>
      <c r="Q122" s="12">
        <f t="shared" si="17"/>
        <v>0</v>
      </c>
      <c r="R122" s="12" t="str">
        <f t="shared" si="18"/>
        <v/>
      </c>
      <c r="S122" s="12" t="str">
        <f t="shared" si="19"/>
        <v/>
      </c>
      <c r="T122" s="12">
        <f t="shared" si="22"/>
        <v>0</v>
      </c>
      <c r="U122" s="12">
        <f t="shared" si="22"/>
        <v>0</v>
      </c>
      <c r="V122" s="12">
        <f t="shared" si="22"/>
        <v>0</v>
      </c>
    </row>
    <row r="123" spans="2:22" x14ac:dyDescent="0.2">
      <c r="B123" s="6" t="s">
        <v>398</v>
      </c>
      <c r="C123" s="7">
        <v>37563</v>
      </c>
      <c r="D123" s="8" t="s">
        <v>249</v>
      </c>
      <c r="E123" s="8" t="s">
        <v>211</v>
      </c>
      <c r="F123" s="6">
        <v>237</v>
      </c>
      <c r="G123" s="6">
        <v>46</v>
      </c>
      <c r="H123" s="6">
        <v>0</v>
      </c>
      <c r="I123" s="6" t="s">
        <v>15</v>
      </c>
      <c r="J123" s="6" t="s">
        <v>18</v>
      </c>
      <c r="K123" s="6" t="s">
        <v>53</v>
      </c>
      <c r="L123" t="str">
        <f>VLOOKUP(E123,Lookup_Data!$C$7:$E$25,2,FALSE)</f>
        <v>England</v>
      </c>
      <c r="M123" t="str">
        <f>VLOOKUP(E123,Lookup_Data!$C$7:$E$25,3,FALSE)</f>
        <v>BUTTS</v>
      </c>
      <c r="N123" s="12">
        <f t="shared" si="14"/>
        <v>0</v>
      </c>
      <c r="O123" s="12">
        <f t="shared" si="15"/>
        <v>16</v>
      </c>
      <c r="P123" s="12">
        <f t="shared" si="16"/>
        <v>4</v>
      </c>
      <c r="Q123" s="12">
        <f t="shared" si="17"/>
        <v>4</v>
      </c>
      <c r="R123" s="12" t="str">
        <f t="shared" si="18"/>
        <v>D</v>
      </c>
      <c r="S123" s="12" t="str">
        <f t="shared" si="19"/>
        <v>Nottingham 'D'</v>
      </c>
      <c r="T123" s="12">
        <f t="shared" si="22"/>
        <v>1000</v>
      </c>
      <c r="U123" s="12">
        <f t="shared" si="22"/>
        <v>197</v>
      </c>
      <c r="V123" s="12">
        <f t="shared" si="22"/>
        <v>1</v>
      </c>
    </row>
    <row r="124" spans="2:22" x14ac:dyDescent="0.2">
      <c r="B124" s="6" t="s">
        <v>398</v>
      </c>
      <c r="C124" s="7">
        <v>37563</v>
      </c>
      <c r="D124" s="8" t="s">
        <v>424</v>
      </c>
      <c r="E124" s="8" t="s">
        <v>211</v>
      </c>
      <c r="F124" s="6">
        <v>232</v>
      </c>
      <c r="G124" s="6">
        <v>48</v>
      </c>
      <c r="H124" s="6">
        <v>1</v>
      </c>
      <c r="I124" s="6" t="s">
        <v>15</v>
      </c>
      <c r="J124" s="6" t="s">
        <v>18</v>
      </c>
      <c r="K124" s="6" t="s">
        <v>17</v>
      </c>
      <c r="L124" t="str">
        <f>VLOOKUP(E124,Lookup_Data!$C$7:$E$25,2,FALSE)</f>
        <v>England</v>
      </c>
      <c r="M124" t="str">
        <f>VLOOKUP(E124,Lookup_Data!$C$7:$E$25,3,FALSE)</f>
        <v>BUTTS</v>
      </c>
      <c r="N124" s="12">
        <f t="shared" si="14"/>
        <v>0</v>
      </c>
      <c r="O124" s="12">
        <f t="shared" si="15"/>
        <v>17</v>
      </c>
      <c r="P124" s="12">
        <f t="shared" si="16"/>
        <v>1</v>
      </c>
      <c r="Q124" s="12">
        <f t="shared" si="17"/>
        <v>0</v>
      </c>
      <c r="R124" s="12" t="str">
        <f t="shared" si="18"/>
        <v/>
      </c>
      <c r="S124" s="12" t="str">
        <f t="shared" si="19"/>
        <v/>
      </c>
      <c r="T124" s="12">
        <f t="shared" si="22"/>
        <v>0</v>
      </c>
      <c r="U124" s="12">
        <f t="shared" si="22"/>
        <v>0</v>
      </c>
      <c r="V124" s="12">
        <f t="shared" si="22"/>
        <v>0</v>
      </c>
    </row>
    <row r="125" spans="2:22" x14ac:dyDescent="0.2">
      <c r="B125" s="6" t="s">
        <v>398</v>
      </c>
      <c r="C125" s="7">
        <v>37563</v>
      </c>
      <c r="D125" s="8" t="s">
        <v>425</v>
      </c>
      <c r="E125" s="8" t="s">
        <v>211</v>
      </c>
      <c r="F125" s="6">
        <v>215</v>
      </c>
      <c r="G125" s="6">
        <v>40</v>
      </c>
      <c r="H125" s="6">
        <v>2</v>
      </c>
      <c r="I125" s="6" t="s">
        <v>22</v>
      </c>
      <c r="J125" s="6" t="s">
        <v>18</v>
      </c>
      <c r="K125" s="6" t="s">
        <v>53</v>
      </c>
      <c r="L125" t="str">
        <f>VLOOKUP(E125,Lookup_Data!$C$7:$E$25,2,FALSE)</f>
        <v>England</v>
      </c>
      <c r="M125" t="str">
        <f>VLOOKUP(E125,Lookup_Data!$C$7:$E$25,3,FALSE)</f>
        <v>BUTTS</v>
      </c>
      <c r="N125" s="12">
        <f t="shared" si="14"/>
        <v>0</v>
      </c>
      <c r="O125" s="12">
        <f t="shared" si="15"/>
        <v>18</v>
      </c>
      <c r="P125" s="12">
        <f t="shared" si="16"/>
        <v>2</v>
      </c>
      <c r="Q125" s="12">
        <f t="shared" si="17"/>
        <v>0</v>
      </c>
      <c r="R125" s="12" t="str">
        <f t="shared" si="18"/>
        <v/>
      </c>
      <c r="S125" s="12" t="str">
        <f t="shared" si="19"/>
        <v/>
      </c>
      <c r="T125" s="12">
        <f t="shared" si="22"/>
        <v>0</v>
      </c>
      <c r="U125" s="12">
        <f t="shared" si="22"/>
        <v>0</v>
      </c>
      <c r="V125" s="12">
        <f t="shared" si="22"/>
        <v>0</v>
      </c>
    </row>
    <row r="126" spans="2:22" x14ac:dyDescent="0.2">
      <c r="B126" s="6" t="s">
        <v>398</v>
      </c>
      <c r="C126" s="7">
        <v>37563</v>
      </c>
      <c r="D126" s="8" t="s">
        <v>429</v>
      </c>
      <c r="E126" s="8" t="s">
        <v>211</v>
      </c>
      <c r="F126" s="6">
        <v>187</v>
      </c>
      <c r="G126" s="6">
        <v>39</v>
      </c>
      <c r="H126" s="6">
        <v>5</v>
      </c>
      <c r="I126" s="6" t="s">
        <v>22</v>
      </c>
      <c r="J126" s="6" t="s">
        <v>18</v>
      </c>
      <c r="K126" s="6" t="s">
        <v>17</v>
      </c>
      <c r="L126" t="str">
        <f>VLOOKUP(E126,Lookup_Data!$C$7:$E$25,2,FALSE)</f>
        <v>England</v>
      </c>
      <c r="M126" t="str">
        <f>VLOOKUP(E126,Lookup_Data!$C$7:$E$25,3,FALSE)</f>
        <v>BUTTS</v>
      </c>
      <c r="N126" s="12">
        <f t="shared" si="14"/>
        <v>0</v>
      </c>
      <c r="O126" s="12">
        <f t="shared" si="15"/>
        <v>19</v>
      </c>
      <c r="P126" s="12">
        <f t="shared" si="16"/>
        <v>3</v>
      </c>
      <c r="Q126" s="12">
        <f t="shared" si="17"/>
        <v>0</v>
      </c>
      <c r="R126" s="12" t="str">
        <f t="shared" si="18"/>
        <v/>
      </c>
      <c r="S126" s="12" t="str">
        <f t="shared" si="19"/>
        <v/>
      </c>
      <c r="T126" s="12">
        <f t="shared" ref="T126:V141" si="23">IF($P126=1,F126,IF($P126=2,F126+F125,IF($P126=3,F126+F125+F124,IF($P126=4,F126+F125+F124+F123,0))))*IF($N127=1,1,IF($P126=4,1,0))</f>
        <v>0</v>
      </c>
      <c r="U126" s="12">
        <f t="shared" si="23"/>
        <v>0</v>
      </c>
      <c r="V126" s="12">
        <f t="shared" si="23"/>
        <v>0</v>
      </c>
    </row>
    <row r="127" spans="2:22" x14ac:dyDescent="0.2">
      <c r="B127" s="6" t="s">
        <v>398</v>
      </c>
      <c r="C127" s="7">
        <v>37563</v>
      </c>
      <c r="D127" s="8" t="s">
        <v>290</v>
      </c>
      <c r="E127" s="8" t="s">
        <v>211</v>
      </c>
      <c r="F127" s="6">
        <v>162</v>
      </c>
      <c r="G127" s="6">
        <v>39</v>
      </c>
      <c r="H127" s="6">
        <v>0</v>
      </c>
      <c r="I127" s="6" t="s">
        <v>15</v>
      </c>
      <c r="J127" s="6" t="s">
        <v>18</v>
      </c>
      <c r="K127" s="6" t="s">
        <v>53</v>
      </c>
      <c r="L127" t="str">
        <f>VLOOKUP(E127,Lookup_Data!$C$7:$E$25,2,FALSE)</f>
        <v>England</v>
      </c>
      <c r="M127" t="str">
        <f>VLOOKUP(E127,Lookup_Data!$C$7:$E$25,3,FALSE)</f>
        <v>BUTTS</v>
      </c>
      <c r="N127" s="12">
        <f t="shared" si="14"/>
        <v>0</v>
      </c>
      <c r="O127" s="12">
        <f t="shared" si="15"/>
        <v>20</v>
      </c>
      <c r="P127" s="12">
        <f t="shared" si="16"/>
        <v>4</v>
      </c>
      <c r="Q127" s="12">
        <f t="shared" si="17"/>
        <v>5</v>
      </c>
      <c r="R127" s="12" t="str">
        <f t="shared" si="18"/>
        <v>E</v>
      </c>
      <c r="S127" s="12" t="str">
        <f t="shared" si="19"/>
        <v>Nottingham 'E'</v>
      </c>
      <c r="T127" s="12">
        <f t="shared" si="23"/>
        <v>796</v>
      </c>
      <c r="U127" s="12">
        <f t="shared" si="23"/>
        <v>166</v>
      </c>
      <c r="V127" s="12">
        <f t="shared" si="23"/>
        <v>8</v>
      </c>
    </row>
    <row r="128" spans="2:22" x14ac:dyDescent="0.2">
      <c r="B128" s="6" t="s">
        <v>398</v>
      </c>
      <c r="C128" s="7">
        <v>37563</v>
      </c>
      <c r="D128" s="8" t="s">
        <v>374</v>
      </c>
      <c r="E128" s="8" t="s">
        <v>211</v>
      </c>
      <c r="F128" s="6">
        <v>151</v>
      </c>
      <c r="G128" s="6">
        <v>35</v>
      </c>
      <c r="H128" s="6">
        <v>0</v>
      </c>
      <c r="I128" s="6" t="s">
        <v>22</v>
      </c>
      <c r="J128" s="6" t="s">
        <v>18</v>
      </c>
      <c r="K128" s="6" t="s">
        <v>53</v>
      </c>
      <c r="L128" t="str">
        <f>VLOOKUP(E128,Lookup_Data!$C$7:$E$25,2,FALSE)</f>
        <v>England</v>
      </c>
      <c r="M128" t="str">
        <f>VLOOKUP(E128,Lookup_Data!$C$7:$E$25,3,FALSE)</f>
        <v>BUTTS</v>
      </c>
      <c r="N128" s="12">
        <f t="shared" si="14"/>
        <v>0</v>
      </c>
      <c r="O128" s="12">
        <f t="shared" si="15"/>
        <v>21</v>
      </c>
      <c r="P128" s="12">
        <f t="shared" si="16"/>
        <v>1</v>
      </c>
      <c r="Q128" s="12">
        <f t="shared" si="17"/>
        <v>0</v>
      </c>
      <c r="R128" s="12" t="str">
        <f t="shared" si="18"/>
        <v/>
      </c>
      <c r="S128" s="12" t="str">
        <f t="shared" si="19"/>
        <v/>
      </c>
      <c r="T128" s="12">
        <f t="shared" si="23"/>
        <v>0</v>
      </c>
      <c r="U128" s="12">
        <f t="shared" si="23"/>
        <v>0</v>
      </c>
      <c r="V128" s="12">
        <f t="shared" si="23"/>
        <v>0</v>
      </c>
    </row>
    <row r="129" spans="2:22" x14ac:dyDescent="0.2">
      <c r="B129" s="6" t="s">
        <v>398</v>
      </c>
      <c r="C129" s="7">
        <v>37563</v>
      </c>
      <c r="D129" s="8" t="s">
        <v>279</v>
      </c>
      <c r="E129" s="8" t="s">
        <v>211</v>
      </c>
      <c r="F129" s="6">
        <v>111</v>
      </c>
      <c r="G129" s="6">
        <v>28</v>
      </c>
      <c r="H129" s="6">
        <v>2</v>
      </c>
      <c r="I129" s="6" t="s">
        <v>22</v>
      </c>
      <c r="J129" s="6" t="s">
        <v>18</v>
      </c>
      <c r="K129" s="6" t="s">
        <v>53</v>
      </c>
      <c r="L129" t="str">
        <f>VLOOKUP(E129,Lookup_Data!$C$7:$E$25,2,FALSE)</f>
        <v>England</v>
      </c>
      <c r="M129" t="str">
        <f>VLOOKUP(E129,Lookup_Data!$C$7:$E$25,3,FALSE)</f>
        <v>BUTTS</v>
      </c>
      <c r="N129" s="12">
        <f t="shared" si="14"/>
        <v>0</v>
      </c>
      <c r="O129" s="12">
        <f t="shared" si="15"/>
        <v>22</v>
      </c>
      <c r="P129" s="12">
        <f t="shared" si="16"/>
        <v>2</v>
      </c>
      <c r="Q129" s="12">
        <f t="shared" si="17"/>
        <v>0</v>
      </c>
      <c r="R129" s="12" t="str">
        <f t="shared" si="18"/>
        <v/>
      </c>
      <c r="S129" s="12" t="str">
        <f t="shared" si="19"/>
        <v/>
      </c>
      <c r="T129" s="12">
        <f t="shared" si="23"/>
        <v>0</v>
      </c>
      <c r="U129" s="12">
        <f t="shared" si="23"/>
        <v>0</v>
      </c>
      <c r="V129" s="12">
        <f t="shared" si="23"/>
        <v>0</v>
      </c>
    </row>
    <row r="130" spans="2:22" x14ac:dyDescent="0.2">
      <c r="B130" s="6" t="s">
        <v>398</v>
      </c>
      <c r="C130" s="7">
        <v>37563</v>
      </c>
      <c r="D130" s="8" t="s">
        <v>437</v>
      </c>
      <c r="E130" s="8" t="s">
        <v>211</v>
      </c>
      <c r="F130" s="6">
        <v>94</v>
      </c>
      <c r="G130" s="6">
        <v>23</v>
      </c>
      <c r="H130" s="6">
        <v>0</v>
      </c>
      <c r="I130" s="6" t="s">
        <v>15</v>
      </c>
      <c r="J130" s="6" t="s">
        <v>18</v>
      </c>
      <c r="K130" s="6" t="s">
        <v>53</v>
      </c>
      <c r="L130" t="str">
        <f>VLOOKUP(E130,Lookup_Data!$C$7:$E$25,2,FALSE)</f>
        <v>England</v>
      </c>
      <c r="M130" t="str">
        <f>VLOOKUP(E130,Lookup_Data!$C$7:$E$25,3,FALSE)</f>
        <v>BUTTS</v>
      </c>
      <c r="N130" s="12">
        <f t="shared" si="14"/>
        <v>0</v>
      </c>
      <c r="O130" s="12">
        <f t="shared" si="15"/>
        <v>23</v>
      </c>
      <c r="P130" s="12">
        <f t="shared" si="16"/>
        <v>3</v>
      </c>
      <c r="Q130" s="12">
        <f t="shared" si="17"/>
        <v>0</v>
      </c>
      <c r="R130" s="12" t="str">
        <f t="shared" si="18"/>
        <v/>
      </c>
      <c r="S130" s="12" t="str">
        <f t="shared" si="19"/>
        <v/>
      </c>
      <c r="T130" s="12">
        <f t="shared" si="23"/>
        <v>0</v>
      </c>
      <c r="U130" s="12">
        <f t="shared" si="23"/>
        <v>0</v>
      </c>
      <c r="V130" s="12">
        <f t="shared" si="23"/>
        <v>0</v>
      </c>
    </row>
    <row r="131" spans="2:22" x14ac:dyDescent="0.2">
      <c r="B131" s="6" t="s">
        <v>398</v>
      </c>
      <c r="C131" s="7">
        <v>37563</v>
      </c>
      <c r="D131" s="8" t="s">
        <v>296</v>
      </c>
      <c r="E131" s="8" t="s">
        <v>211</v>
      </c>
      <c r="F131" s="6">
        <v>46</v>
      </c>
      <c r="G131" s="6">
        <v>10</v>
      </c>
      <c r="H131" s="6">
        <v>0</v>
      </c>
      <c r="I131" s="6" t="s">
        <v>22</v>
      </c>
      <c r="J131" s="6" t="s">
        <v>18</v>
      </c>
      <c r="K131" s="6" t="s">
        <v>53</v>
      </c>
      <c r="L131" t="str">
        <f>VLOOKUP(E131,Lookup_Data!$C$7:$E$25,2,FALSE)</f>
        <v>England</v>
      </c>
      <c r="M131" t="str">
        <f>VLOOKUP(E131,Lookup_Data!$C$7:$E$25,3,FALSE)</f>
        <v>BUTTS</v>
      </c>
      <c r="N131" s="12">
        <f t="shared" si="14"/>
        <v>0</v>
      </c>
      <c r="O131" s="12">
        <f t="shared" si="15"/>
        <v>24</v>
      </c>
      <c r="P131" s="12">
        <f t="shared" si="16"/>
        <v>4</v>
      </c>
      <c r="Q131" s="12">
        <f t="shared" si="17"/>
        <v>6</v>
      </c>
      <c r="R131" s="12" t="str">
        <f t="shared" si="18"/>
        <v>F</v>
      </c>
      <c r="S131" s="12" t="str">
        <f t="shared" si="19"/>
        <v>Nottingham 'F'</v>
      </c>
      <c r="T131" s="12">
        <f t="shared" si="23"/>
        <v>402</v>
      </c>
      <c r="U131" s="12">
        <f t="shared" si="23"/>
        <v>96</v>
      </c>
      <c r="V131" s="12">
        <f t="shared" si="23"/>
        <v>2</v>
      </c>
    </row>
    <row r="132" spans="2:22" x14ac:dyDescent="0.2">
      <c r="B132" s="6" t="s">
        <v>398</v>
      </c>
      <c r="C132" s="7">
        <v>37556</v>
      </c>
      <c r="D132" s="8" t="s">
        <v>25</v>
      </c>
      <c r="E132" s="8" t="s">
        <v>26</v>
      </c>
      <c r="F132" s="6">
        <v>556</v>
      </c>
      <c r="G132" s="6">
        <v>60</v>
      </c>
      <c r="H132" s="6">
        <v>24</v>
      </c>
      <c r="I132" s="6" t="s">
        <v>15</v>
      </c>
      <c r="J132" s="6" t="s">
        <v>18</v>
      </c>
      <c r="K132" s="6" t="s">
        <v>17</v>
      </c>
      <c r="L132" t="str">
        <f>VLOOKUP(E132,Lookup_Data!$C$7:$E$25,2,FALSE)</f>
        <v>England</v>
      </c>
      <c r="M132" t="str">
        <f>VLOOKUP(E132,Lookup_Data!$C$7:$E$25,3,FALSE)</f>
        <v>BUTTS</v>
      </c>
      <c r="N132" s="12">
        <f t="shared" si="14"/>
        <v>1</v>
      </c>
      <c r="O132" s="12">
        <f t="shared" si="15"/>
        <v>1</v>
      </c>
      <c r="P132" s="12">
        <f t="shared" si="16"/>
        <v>1</v>
      </c>
      <c r="Q132" s="12">
        <f t="shared" si="17"/>
        <v>0</v>
      </c>
      <c r="R132" s="12" t="str">
        <f t="shared" si="18"/>
        <v/>
      </c>
      <c r="S132" s="12" t="str">
        <f t="shared" si="19"/>
        <v/>
      </c>
      <c r="T132" s="12">
        <f t="shared" si="23"/>
        <v>0</v>
      </c>
      <c r="U132" s="12">
        <f t="shared" si="23"/>
        <v>0</v>
      </c>
      <c r="V132" s="12">
        <f t="shared" si="23"/>
        <v>0</v>
      </c>
    </row>
    <row r="133" spans="2:22" x14ac:dyDescent="0.2">
      <c r="B133" s="6" t="s">
        <v>398</v>
      </c>
      <c r="C133" s="7">
        <v>37564</v>
      </c>
      <c r="D133" s="8" t="s">
        <v>67</v>
      </c>
      <c r="E133" s="8" t="s">
        <v>26</v>
      </c>
      <c r="F133" s="6">
        <v>524</v>
      </c>
      <c r="G133" s="6">
        <v>60</v>
      </c>
      <c r="H133" s="6">
        <v>14</v>
      </c>
      <c r="I133" s="6" t="s">
        <v>22</v>
      </c>
      <c r="J133" s="6" t="s">
        <v>18</v>
      </c>
      <c r="K133" s="6" t="s">
        <v>17</v>
      </c>
      <c r="L133" t="str">
        <f>VLOOKUP(E133,Lookup_Data!$C$7:$E$25,2,FALSE)</f>
        <v>England</v>
      </c>
      <c r="M133" t="str">
        <f>VLOOKUP(E133,Lookup_Data!$C$7:$E$25,3,FALSE)</f>
        <v>BUTTS</v>
      </c>
      <c r="N133" s="12">
        <f t="shared" si="14"/>
        <v>0</v>
      </c>
      <c r="O133" s="12">
        <f t="shared" si="15"/>
        <v>2</v>
      </c>
      <c r="P133" s="12">
        <f t="shared" si="16"/>
        <v>2</v>
      </c>
      <c r="Q133" s="12">
        <f t="shared" si="17"/>
        <v>0</v>
      </c>
      <c r="R133" s="12" t="str">
        <f t="shared" si="18"/>
        <v/>
      </c>
      <c r="S133" s="12" t="str">
        <f t="shared" si="19"/>
        <v/>
      </c>
      <c r="T133" s="12">
        <f t="shared" si="23"/>
        <v>0</v>
      </c>
      <c r="U133" s="12">
        <f t="shared" si="23"/>
        <v>0</v>
      </c>
      <c r="V133" s="12">
        <f t="shared" si="23"/>
        <v>0</v>
      </c>
    </row>
    <row r="134" spans="2:22" x14ac:dyDescent="0.2">
      <c r="B134" s="6" t="s">
        <v>398</v>
      </c>
      <c r="C134" s="7">
        <v>37564</v>
      </c>
      <c r="D134" s="8" t="s">
        <v>204</v>
      </c>
      <c r="E134" s="8" t="s">
        <v>26</v>
      </c>
      <c r="F134" s="6">
        <v>515</v>
      </c>
      <c r="G134" s="6">
        <v>60</v>
      </c>
      <c r="H134" s="6">
        <v>12</v>
      </c>
      <c r="I134" s="6" t="s">
        <v>22</v>
      </c>
      <c r="J134" s="6" t="s">
        <v>18</v>
      </c>
      <c r="K134" s="6" t="s">
        <v>17</v>
      </c>
      <c r="L134" t="str">
        <f>VLOOKUP(E134,Lookup_Data!$C$7:$E$25,2,FALSE)</f>
        <v>England</v>
      </c>
      <c r="M134" t="str">
        <f>VLOOKUP(E134,Lookup_Data!$C$7:$E$25,3,FALSE)</f>
        <v>BUTTS</v>
      </c>
      <c r="N134" s="12">
        <f t="shared" si="14"/>
        <v>0</v>
      </c>
      <c r="O134" s="12">
        <f t="shared" si="15"/>
        <v>3</v>
      </c>
      <c r="P134" s="12">
        <f t="shared" si="16"/>
        <v>3</v>
      </c>
      <c r="Q134" s="12">
        <f t="shared" si="17"/>
        <v>0</v>
      </c>
      <c r="R134" s="12" t="str">
        <f t="shared" si="18"/>
        <v/>
      </c>
      <c r="S134" s="12" t="str">
        <f t="shared" si="19"/>
        <v/>
      </c>
      <c r="T134" s="12">
        <f t="shared" si="23"/>
        <v>0</v>
      </c>
      <c r="U134" s="12">
        <f t="shared" si="23"/>
        <v>0</v>
      </c>
      <c r="V134" s="12">
        <f t="shared" si="23"/>
        <v>0</v>
      </c>
    </row>
    <row r="135" spans="2:22" x14ac:dyDescent="0.2">
      <c r="B135" s="6" t="s">
        <v>398</v>
      </c>
      <c r="C135" s="7">
        <v>37536</v>
      </c>
      <c r="D135" s="8" t="s">
        <v>55</v>
      </c>
      <c r="E135" s="8" t="s">
        <v>26</v>
      </c>
      <c r="F135" s="6">
        <v>507</v>
      </c>
      <c r="G135" s="6">
        <v>60</v>
      </c>
      <c r="H135" s="6">
        <v>12</v>
      </c>
      <c r="I135" s="6" t="s">
        <v>15</v>
      </c>
      <c r="J135" s="6" t="s">
        <v>18</v>
      </c>
      <c r="K135" s="6" t="s">
        <v>17</v>
      </c>
      <c r="L135" t="str">
        <f>VLOOKUP(E135,Lookup_Data!$C$7:$E$25,2,FALSE)</f>
        <v>England</v>
      </c>
      <c r="M135" t="str">
        <f>VLOOKUP(E135,Lookup_Data!$C$7:$E$25,3,FALSE)</f>
        <v>BUTTS</v>
      </c>
      <c r="N135" s="12">
        <f t="shared" ref="N135:N153" si="24">IF(E135=E134,0,1)</f>
        <v>0</v>
      </c>
      <c r="O135" s="12">
        <f t="shared" ref="O135:O153" si="25">IF(N135=1,N135,O134+1)</f>
        <v>4</v>
      </c>
      <c r="P135" s="12">
        <f t="shared" ref="P135:P154" si="26">IF(O135&lt;5,O135,4+O135-4*ROUNDUP(O135/4,0))</f>
        <v>4</v>
      </c>
      <c r="Q135" s="12">
        <f t="shared" si="17"/>
        <v>1</v>
      </c>
      <c r="R135" s="12" t="str">
        <f t="shared" si="18"/>
        <v>A</v>
      </c>
      <c r="S135" s="12" t="str">
        <f t="shared" si="19"/>
        <v>Oxford 'A'</v>
      </c>
      <c r="T135" s="12">
        <f t="shared" si="23"/>
        <v>2102</v>
      </c>
      <c r="U135" s="12">
        <f t="shared" si="23"/>
        <v>240</v>
      </c>
      <c r="V135" s="12">
        <f t="shared" si="23"/>
        <v>62</v>
      </c>
    </row>
    <row r="136" spans="2:22" x14ac:dyDescent="0.2">
      <c r="B136" s="6" t="s">
        <v>398</v>
      </c>
      <c r="C136" s="7">
        <v>37539</v>
      </c>
      <c r="D136" s="8" t="s">
        <v>224</v>
      </c>
      <c r="E136" s="8" t="s">
        <v>26</v>
      </c>
      <c r="F136" s="6">
        <v>499</v>
      </c>
      <c r="G136" s="6">
        <v>60</v>
      </c>
      <c r="H136" s="6">
        <v>14</v>
      </c>
      <c r="I136" s="6" t="s">
        <v>22</v>
      </c>
      <c r="J136" s="6" t="s">
        <v>18</v>
      </c>
      <c r="K136" s="6" t="s">
        <v>17</v>
      </c>
      <c r="L136" t="str">
        <f>VLOOKUP(E136,Lookup_Data!$C$7:$E$25,2,FALSE)</f>
        <v>England</v>
      </c>
      <c r="M136" t="str">
        <f>VLOOKUP(E136,Lookup_Data!$C$7:$E$25,3,FALSE)</f>
        <v>BUTTS</v>
      </c>
      <c r="N136" s="12">
        <f t="shared" si="24"/>
        <v>0</v>
      </c>
      <c r="O136" s="12">
        <f t="shared" si="25"/>
        <v>5</v>
      </c>
      <c r="P136" s="12">
        <f t="shared" si="26"/>
        <v>1</v>
      </c>
      <c r="Q136" s="12">
        <f t="shared" ref="Q136:Q153" si="27">IF(N137=1,1,IF(P136=4,1,0))*ROUNDUP(O136/4,0)</f>
        <v>2</v>
      </c>
      <c r="R136" s="12" t="str">
        <f t="shared" ref="R136:R154" si="28">IF(Q136=1,"A",IF(Q136=2,"B",IF(Q136=3,"C",IF(Q136=4,"D",IF(Q136=5,"E",IF(Q136=6,"F",IF(Q136=7,"G",IF(Q136=8,"H",""))))))))</f>
        <v>B</v>
      </c>
      <c r="S136" s="12" t="str">
        <f t="shared" ref="S136:S153" si="29">IF(Q136=0,"",CONCATENATE(E136," '",R136,"'"))</f>
        <v>Oxford 'B'</v>
      </c>
      <c r="T136" s="12">
        <f t="shared" si="23"/>
        <v>499</v>
      </c>
      <c r="U136" s="12">
        <f t="shared" si="23"/>
        <v>60</v>
      </c>
      <c r="V136" s="12">
        <f t="shared" si="23"/>
        <v>14</v>
      </c>
    </row>
    <row r="137" spans="2:22" x14ac:dyDescent="0.2">
      <c r="B137" s="6" t="s">
        <v>398</v>
      </c>
      <c r="C137" s="7">
        <v>37560</v>
      </c>
      <c r="D137" s="8" t="s">
        <v>89</v>
      </c>
      <c r="E137" s="8" t="s">
        <v>61</v>
      </c>
      <c r="F137" s="6">
        <v>532</v>
      </c>
      <c r="G137" s="6">
        <v>60</v>
      </c>
      <c r="H137" s="6">
        <v>22</v>
      </c>
      <c r="I137" s="6" t="s">
        <v>15</v>
      </c>
      <c r="J137" s="6" t="s">
        <v>18</v>
      </c>
      <c r="K137" s="6" t="s">
        <v>17</v>
      </c>
      <c r="L137" t="str">
        <f>VLOOKUP(E137,Lookup_Data!$C$7:$E$25,2,FALSE)</f>
        <v>Scotland</v>
      </c>
      <c r="M137" t="str">
        <f>VLOOKUP(E137,Lookup_Data!$C$7:$E$25,3,FALSE)</f>
        <v>SUSF</v>
      </c>
      <c r="N137" s="12">
        <f t="shared" si="24"/>
        <v>1</v>
      </c>
      <c r="O137" s="12">
        <f t="shared" si="25"/>
        <v>1</v>
      </c>
      <c r="P137" s="12">
        <f t="shared" si="26"/>
        <v>1</v>
      </c>
      <c r="Q137" s="12">
        <f t="shared" si="27"/>
        <v>0</v>
      </c>
      <c r="R137" s="12" t="str">
        <f t="shared" si="28"/>
        <v/>
      </c>
      <c r="S137" s="12" t="str">
        <f t="shared" si="29"/>
        <v/>
      </c>
      <c r="T137" s="12">
        <f t="shared" si="23"/>
        <v>0</v>
      </c>
      <c r="U137" s="12">
        <f t="shared" si="23"/>
        <v>0</v>
      </c>
      <c r="V137" s="12">
        <f t="shared" si="23"/>
        <v>0</v>
      </c>
    </row>
    <row r="138" spans="2:22" x14ac:dyDescent="0.2">
      <c r="B138" s="6" t="s">
        <v>398</v>
      </c>
      <c r="C138" s="7">
        <v>37558</v>
      </c>
      <c r="D138" s="8" t="s">
        <v>92</v>
      </c>
      <c r="E138" s="8" t="s">
        <v>61</v>
      </c>
      <c r="F138" s="6">
        <v>495</v>
      </c>
      <c r="G138" s="6">
        <v>60</v>
      </c>
      <c r="H138" s="6">
        <v>13</v>
      </c>
      <c r="I138" s="6" t="s">
        <v>15</v>
      </c>
      <c r="J138" s="6" t="s">
        <v>18</v>
      </c>
      <c r="K138" s="6" t="s">
        <v>17</v>
      </c>
      <c r="L138" t="str">
        <f>VLOOKUP(E138,Lookup_Data!$C$7:$E$25,2,FALSE)</f>
        <v>Scotland</v>
      </c>
      <c r="M138" t="str">
        <f>VLOOKUP(E138,Lookup_Data!$C$7:$E$25,3,FALSE)</f>
        <v>SUSF</v>
      </c>
      <c r="N138" s="12">
        <f t="shared" si="24"/>
        <v>0</v>
      </c>
      <c r="O138" s="12">
        <f t="shared" si="25"/>
        <v>2</v>
      </c>
      <c r="P138" s="12">
        <f t="shared" si="26"/>
        <v>2</v>
      </c>
      <c r="Q138" s="12">
        <f t="shared" si="27"/>
        <v>0</v>
      </c>
      <c r="R138" s="12" t="str">
        <f t="shared" si="28"/>
        <v/>
      </c>
      <c r="S138" s="12" t="str">
        <f t="shared" si="29"/>
        <v/>
      </c>
      <c r="T138" s="12">
        <f t="shared" si="23"/>
        <v>0</v>
      </c>
      <c r="U138" s="12">
        <f t="shared" si="23"/>
        <v>0</v>
      </c>
      <c r="V138" s="12">
        <f t="shared" si="23"/>
        <v>0</v>
      </c>
    </row>
    <row r="139" spans="2:22" x14ac:dyDescent="0.2">
      <c r="B139" s="6" t="s">
        <v>398</v>
      </c>
      <c r="C139" s="7">
        <v>37560</v>
      </c>
      <c r="D139" s="8" t="s">
        <v>116</v>
      </c>
      <c r="E139" s="8" t="s">
        <v>61</v>
      </c>
      <c r="F139" s="6">
        <v>441</v>
      </c>
      <c r="G139" s="6">
        <v>60</v>
      </c>
      <c r="H139" s="6">
        <v>5</v>
      </c>
      <c r="I139" s="6" t="s">
        <v>15</v>
      </c>
      <c r="J139" s="6" t="s">
        <v>18</v>
      </c>
      <c r="K139" s="6" t="s">
        <v>17</v>
      </c>
      <c r="L139" t="str">
        <f>VLOOKUP(E139,Lookup_Data!$C$7:$E$25,2,FALSE)</f>
        <v>Scotland</v>
      </c>
      <c r="M139" t="str">
        <f>VLOOKUP(E139,Lookup_Data!$C$7:$E$25,3,FALSE)</f>
        <v>SUSF</v>
      </c>
      <c r="N139" s="12">
        <f t="shared" si="24"/>
        <v>0</v>
      </c>
      <c r="O139" s="12">
        <f t="shared" si="25"/>
        <v>3</v>
      </c>
      <c r="P139" s="12">
        <f t="shared" si="26"/>
        <v>3</v>
      </c>
      <c r="Q139" s="12">
        <f t="shared" si="27"/>
        <v>0</v>
      </c>
      <c r="R139" s="12" t="str">
        <f t="shared" si="28"/>
        <v/>
      </c>
      <c r="S139" s="12" t="str">
        <f t="shared" si="29"/>
        <v/>
      </c>
      <c r="T139" s="12">
        <f t="shared" si="23"/>
        <v>0</v>
      </c>
      <c r="U139" s="12">
        <f t="shared" si="23"/>
        <v>0</v>
      </c>
      <c r="V139" s="12">
        <f t="shared" si="23"/>
        <v>0</v>
      </c>
    </row>
    <row r="140" spans="2:22" x14ac:dyDescent="0.2">
      <c r="B140" s="6" t="s">
        <v>398</v>
      </c>
      <c r="C140" s="7">
        <v>37556</v>
      </c>
      <c r="D140" s="8" t="s">
        <v>136</v>
      </c>
      <c r="E140" s="8" t="s">
        <v>61</v>
      </c>
      <c r="F140" s="6">
        <v>380</v>
      </c>
      <c r="G140" s="6">
        <v>56</v>
      </c>
      <c r="H140" s="6">
        <v>5</v>
      </c>
      <c r="I140" s="6" t="s">
        <v>22</v>
      </c>
      <c r="J140" s="6" t="s">
        <v>18</v>
      </c>
      <c r="K140" s="6" t="s">
        <v>17</v>
      </c>
      <c r="L140" t="str">
        <f>VLOOKUP(E140,Lookup_Data!$C$7:$E$25,2,FALSE)</f>
        <v>Scotland</v>
      </c>
      <c r="M140" t="str">
        <f>VLOOKUP(E140,Lookup_Data!$C$7:$E$25,3,FALSE)</f>
        <v>SUSF</v>
      </c>
      <c r="N140" s="12">
        <f t="shared" si="24"/>
        <v>0</v>
      </c>
      <c r="O140" s="12">
        <f t="shared" si="25"/>
        <v>4</v>
      </c>
      <c r="P140" s="12">
        <f t="shared" si="26"/>
        <v>4</v>
      </c>
      <c r="Q140" s="12">
        <f t="shared" si="27"/>
        <v>1</v>
      </c>
      <c r="R140" s="12" t="str">
        <f t="shared" si="28"/>
        <v>A</v>
      </c>
      <c r="S140" s="12" t="str">
        <f t="shared" si="29"/>
        <v>RGU 'A'</v>
      </c>
      <c r="T140" s="12">
        <f t="shared" si="23"/>
        <v>1848</v>
      </c>
      <c r="U140" s="12">
        <f t="shared" si="23"/>
        <v>236</v>
      </c>
      <c r="V140" s="12">
        <f t="shared" si="23"/>
        <v>45</v>
      </c>
    </row>
    <row r="141" spans="2:22" x14ac:dyDescent="0.2">
      <c r="B141" s="6" t="s">
        <v>398</v>
      </c>
      <c r="C141" s="7">
        <v>37560</v>
      </c>
      <c r="D141" s="8" t="s">
        <v>253</v>
      </c>
      <c r="E141" s="8" t="s">
        <v>61</v>
      </c>
      <c r="F141" s="6">
        <v>378</v>
      </c>
      <c r="G141" s="6">
        <v>60</v>
      </c>
      <c r="H141" s="6">
        <v>0</v>
      </c>
      <c r="I141" s="6" t="s">
        <v>22</v>
      </c>
      <c r="J141" s="6" t="s">
        <v>18</v>
      </c>
      <c r="K141" s="6" t="s">
        <v>17</v>
      </c>
      <c r="L141" t="str">
        <f>VLOOKUP(E141,Lookup_Data!$C$7:$E$25,2,FALSE)</f>
        <v>Scotland</v>
      </c>
      <c r="M141" t="str">
        <f>VLOOKUP(E141,Lookup_Data!$C$7:$E$25,3,FALSE)</f>
        <v>SUSF</v>
      </c>
      <c r="N141" s="12">
        <f t="shared" si="24"/>
        <v>0</v>
      </c>
      <c r="O141" s="12">
        <f t="shared" si="25"/>
        <v>5</v>
      </c>
      <c r="P141" s="12">
        <f t="shared" si="26"/>
        <v>1</v>
      </c>
      <c r="Q141" s="12">
        <f t="shared" si="27"/>
        <v>2</v>
      </c>
      <c r="R141" s="12" t="str">
        <f t="shared" si="28"/>
        <v>B</v>
      </c>
      <c r="S141" s="12" t="str">
        <f t="shared" si="29"/>
        <v>RGU 'B'</v>
      </c>
      <c r="T141" s="12">
        <f t="shared" si="23"/>
        <v>378</v>
      </c>
      <c r="U141" s="12">
        <f t="shared" si="23"/>
        <v>60</v>
      </c>
      <c r="V141" s="12">
        <f t="shared" si="23"/>
        <v>0</v>
      </c>
    </row>
    <row r="142" spans="2:22" x14ac:dyDescent="0.2">
      <c r="B142" s="6" t="s">
        <v>398</v>
      </c>
      <c r="C142" s="7">
        <v>37544</v>
      </c>
      <c r="D142" s="8" t="s">
        <v>29</v>
      </c>
      <c r="E142" s="8" t="s">
        <v>30</v>
      </c>
      <c r="F142" s="6">
        <v>586</v>
      </c>
      <c r="G142" s="6">
        <v>60</v>
      </c>
      <c r="H142" s="6">
        <v>46</v>
      </c>
      <c r="I142" s="6" t="s">
        <v>15</v>
      </c>
      <c r="J142" s="6" t="s">
        <v>18</v>
      </c>
      <c r="K142" s="6" t="s">
        <v>17</v>
      </c>
      <c r="L142" t="str">
        <f>VLOOKUP(E142,Lookup_Data!$C$7:$E$25,2,FALSE)</f>
        <v>England</v>
      </c>
      <c r="M142" t="str">
        <f>VLOOKUP(E142,Lookup_Data!$C$7:$E$25,3,FALSE)</f>
        <v>SWWU</v>
      </c>
      <c r="N142" s="12">
        <f t="shared" si="24"/>
        <v>1</v>
      </c>
      <c r="O142" s="12">
        <f t="shared" si="25"/>
        <v>1</v>
      </c>
      <c r="P142" s="12">
        <f t="shared" si="26"/>
        <v>1</v>
      </c>
      <c r="Q142" s="12">
        <f t="shared" si="27"/>
        <v>0</v>
      </c>
      <c r="R142" s="12" t="str">
        <f t="shared" si="28"/>
        <v/>
      </c>
      <c r="S142" s="12" t="str">
        <f t="shared" si="29"/>
        <v/>
      </c>
      <c r="T142" s="12">
        <f t="shared" ref="T142:V153" si="30">IF($P142=1,F142,IF($P142=2,F142+F141,IF($P142=3,F142+F141+F140,IF($P142=4,F142+F141+F140+F139,0))))*IF($N143=1,1,IF($P142=4,1,0))</f>
        <v>0</v>
      </c>
      <c r="U142" s="12">
        <f t="shared" si="30"/>
        <v>0</v>
      </c>
      <c r="V142" s="12">
        <f t="shared" si="30"/>
        <v>0</v>
      </c>
    </row>
    <row r="143" spans="2:22" x14ac:dyDescent="0.2">
      <c r="B143" s="6" t="s">
        <v>398</v>
      </c>
      <c r="C143" s="7">
        <v>37558</v>
      </c>
      <c r="D143" s="8" t="s">
        <v>401</v>
      </c>
      <c r="E143" s="8" t="s">
        <v>30</v>
      </c>
      <c r="F143" s="6">
        <v>539</v>
      </c>
      <c r="G143" s="6">
        <v>60</v>
      </c>
      <c r="H143" s="6">
        <v>19</v>
      </c>
      <c r="I143" s="6" t="s">
        <v>15</v>
      </c>
      <c r="J143" s="6" t="s">
        <v>18</v>
      </c>
      <c r="K143" s="6" t="s">
        <v>17</v>
      </c>
      <c r="L143" t="str">
        <f>VLOOKUP(E143,Lookup_Data!$C$7:$E$25,2,FALSE)</f>
        <v>England</v>
      </c>
      <c r="M143" t="str">
        <f>VLOOKUP(E143,Lookup_Data!$C$7:$E$25,3,FALSE)</f>
        <v>SWWU</v>
      </c>
      <c r="N143" s="12">
        <f t="shared" si="24"/>
        <v>0</v>
      </c>
      <c r="O143" s="12">
        <f t="shared" si="25"/>
        <v>2</v>
      </c>
      <c r="P143" s="12">
        <f t="shared" si="26"/>
        <v>2</v>
      </c>
      <c r="Q143" s="12">
        <f t="shared" si="27"/>
        <v>0</v>
      </c>
      <c r="R143" s="12" t="str">
        <f t="shared" si="28"/>
        <v/>
      </c>
      <c r="S143" s="12" t="str">
        <f t="shared" si="29"/>
        <v/>
      </c>
      <c r="T143" s="12">
        <f t="shared" si="30"/>
        <v>0</v>
      </c>
      <c r="U143" s="12">
        <f t="shared" si="30"/>
        <v>0</v>
      </c>
      <c r="V143" s="12">
        <f t="shared" si="30"/>
        <v>0</v>
      </c>
    </row>
    <row r="144" spans="2:22" x14ac:dyDescent="0.2">
      <c r="B144" s="6" t="s">
        <v>398</v>
      </c>
      <c r="C144" s="7">
        <v>37558</v>
      </c>
      <c r="D144" s="8" t="s">
        <v>325</v>
      </c>
      <c r="E144" s="8" t="s">
        <v>30</v>
      </c>
      <c r="F144" s="6">
        <v>430</v>
      </c>
      <c r="G144" s="6">
        <v>60</v>
      </c>
      <c r="H144" s="6">
        <v>5</v>
      </c>
      <c r="I144" s="6" t="s">
        <v>15</v>
      </c>
      <c r="J144" s="6" t="s">
        <v>18</v>
      </c>
      <c r="K144" s="6" t="s">
        <v>53</v>
      </c>
      <c r="L144" t="str">
        <f>VLOOKUP(E144,Lookup_Data!$C$7:$E$25,2,FALSE)</f>
        <v>England</v>
      </c>
      <c r="M144" t="str">
        <f>VLOOKUP(E144,Lookup_Data!$C$7:$E$25,3,FALSE)</f>
        <v>SWWU</v>
      </c>
      <c r="N144" s="12">
        <f t="shared" si="24"/>
        <v>0</v>
      </c>
      <c r="O144" s="12">
        <f t="shared" si="25"/>
        <v>3</v>
      </c>
      <c r="P144" s="12">
        <f t="shared" si="26"/>
        <v>3</v>
      </c>
      <c r="Q144" s="12">
        <f t="shared" si="27"/>
        <v>0</v>
      </c>
      <c r="R144" s="12" t="str">
        <f t="shared" si="28"/>
        <v/>
      </c>
      <c r="S144" s="12" t="str">
        <f t="shared" si="29"/>
        <v/>
      </c>
      <c r="T144" s="12">
        <f t="shared" si="30"/>
        <v>0</v>
      </c>
      <c r="U144" s="12">
        <f t="shared" si="30"/>
        <v>0</v>
      </c>
      <c r="V144" s="12">
        <f t="shared" si="30"/>
        <v>0</v>
      </c>
    </row>
    <row r="145" spans="1:22" x14ac:dyDescent="0.2">
      <c r="B145" s="6" t="s">
        <v>398</v>
      </c>
      <c r="C145" s="7">
        <v>37535</v>
      </c>
      <c r="D145" s="8" t="s">
        <v>410</v>
      </c>
      <c r="E145" s="8" t="s">
        <v>30</v>
      </c>
      <c r="F145" s="6">
        <v>413</v>
      </c>
      <c r="G145" s="6">
        <v>60</v>
      </c>
      <c r="H145" s="6">
        <v>4</v>
      </c>
      <c r="I145" s="6" t="s">
        <v>15</v>
      </c>
      <c r="J145" s="6" t="s">
        <v>18</v>
      </c>
      <c r="K145" s="6" t="s">
        <v>53</v>
      </c>
      <c r="L145" t="str">
        <f>VLOOKUP(E145,Lookup_Data!$C$7:$E$25,2,FALSE)</f>
        <v>England</v>
      </c>
      <c r="M145" t="str">
        <f>VLOOKUP(E145,Lookup_Data!$C$7:$E$25,3,FALSE)</f>
        <v>SWWU</v>
      </c>
      <c r="N145" s="12">
        <f t="shared" si="24"/>
        <v>0</v>
      </c>
      <c r="O145" s="12">
        <f t="shared" si="25"/>
        <v>4</v>
      </c>
      <c r="P145" s="12">
        <f t="shared" si="26"/>
        <v>4</v>
      </c>
      <c r="Q145" s="12">
        <f t="shared" si="27"/>
        <v>1</v>
      </c>
      <c r="R145" s="12" t="str">
        <f t="shared" si="28"/>
        <v>A</v>
      </c>
      <c r="S145" s="12" t="str">
        <f t="shared" si="29"/>
        <v>Southampton 'A'</v>
      </c>
      <c r="T145" s="12">
        <f t="shared" si="30"/>
        <v>1968</v>
      </c>
      <c r="U145" s="12">
        <f t="shared" si="30"/>
        <v>240</v>
      </c>
      <c r="V145" s="12">
        <f t="shared" si="30"/>
        <v>74</v>
      </c>
    </row>
    <row r="146" spans="1:22" x14ac:dyDescent="0.2">
      <c r="B146" s="6" t="s">
        <v>398</v>
      </c>
      <c r="C146" s="7">
        <v>37550</v>
      </c>
      <c r="D146" s="8" t="s">
        <v>124</v>
      </c>
      <c r="E146" s="8" t="s">
        <v>30</v>
      </c>
      <c r="F146" s="6">
        <v>404</v>
      </c>
      <c r="G146" s="6">
        <v>60</v>
      </c>
      <c r="H146" s="6">
        <v>8</v>
      </c>
      <c r="I146" s="6" t="s">
        <v>15</v>
      </c>
      <c r="J146" s="6" t="s">
        <v>18</v>
      </c>
      <c r="K146" s="6" t="s">
        <v>53</v>
      </c>
      <c r="L146" t="str">
        <f>VLOOKUP(E146,Lookup_Data!$C$7:$E$25,2,FALSE)</f>
        <v>England</v>
      </c>
      <c r="M146" t="str">
        <f>VLOOKUP(E146,Lookup_Data!$C$7:$E$25,3,FALSE)</f>
        <v>SWWU</v>
      </c>
      <c r="N146" s="12">
        <f t="shared" si="24"/>
        <v>0</v>
      </c>
      <c r="O146" s="12">
        <f t="shared" si="25"/>
        <v>5</v>
      </c>
      <c r="P146" s="12">
        <f t="shared" si="26"/>
        <v>1</v>
      </c>
      <c r="Q146" s="12">
        <f t="shared" si="27"/>
        <v>0</v>
      </c>
      <c r="R146" s="12" t="str">
        <f t="shared" si="28"/>
        <v/>
      </c>
      <c r="S146" s="12" t="str">
        <f t="shared" si="29"/>
        <v/>
      </c>
      <c r="T146" s="12">
        <f t="shared" si="30"/>
        <v>0</v>
      </c>
      <c r="U146" s="12">
        <f t="shared" si="30"/>
        <v>0</v>
      </c>
      <c r="V146" s="12">
        <f t="shared" si="30"/>
        <v>0</v>
      </c>
    </row>
    <row r="147" spans="1:22" x14ac:dyDescent="0.2">
      <c r="B147" s="6" t="s">
        <v>398</v>
      </c>
      <c r="C147" s="7">
        <v>37549</v>
      </c>
      <c r="D147" s="13" t="s">
        <v>412</v>
      </c>
      <c r="E147" s="8" t="s">
        <v>30</v>
      </c>
      <c r="F147" s="6">
        <v>379</v>
      </c>
      <c r="G147" s="6">
        <v>57</v>
      </c>
      <c r="H147" s="6">
        <v>3</v>
      </c>
      <c r="I147" s="6" t="s">
        <v>15</v>
      </c>
      <c r="J147" s="6" t="s">
        <v>18</v>
      </c>
      <c r="K147" s="6" t="s">
        <v>53</v>
      </c>
      <c r="L147" t="str">
        <f>VLOOKUP(E147,Lookup_Data!$C$7:$E$25,2,FALSE)</f>
        <v>England</v>
      </c>
      <c r="M147" t="str">
        <f>VLOOKUP(E147,Lookup_Data!$C$7:$E$25,3,FALSE)</f>
        <v>SWWU</v>
      </c>
      <c r="N147" s="12">
        <f t="shared" si="24"/>
        <v>0</v>
      </c>
      <c r="O147" s="12">
        <f t="shared" si="25"/>
        <v>6</v>
      </c>
      <c r="P147" s="12">
        <f t="shared" si="26"/>
        <v>2</v>
      </c>
      <c r="Q147" s="12">
        <f t="shared" si="27"/>
        <v>0</v>
      </c>
      <c r="R147" s="12" t="str">
        <f t="shared" si="28"/>
        <v/>
      </c>
      <c r="S147" s="12" t="str">
        <f t="shared" si="29"/>
        <v/>
      </c>
      <c r="T147" s="12">
        <f t="shared" si="30"/>
        <v>0</v>
      </c>
      <c r="U147" s="12">
        <f t="shared" si="30"/>
        <v>0</v>
      </c>
      <c r="V147" s="12">
        <f t="shared" si="30"/>
        <v>0</v>
      </c>
    </row>
    <row r="148" spans="1:22" x14ac:dyDescent="0.2">
      <c r="B148" s="6" t="s">
        <v>398</v>
      </c>
      <c r="C148" s="7">
        <v>37558</v>
      </c>
      <c r="D148" s="8" t="s">
        <v>394</v>
      </c>
      <c r="E148" s="8" t="s">
        <v>30</v>
      </c>
      <c r="F148" s="6">
        <v>126</v>
      </c>
      <c r="G148" s="6">
        <v>31</v>
      </c>
      <c r="H148" s="6">
        <v>1</v>
      </c>
      <c r="I148" s="6" t="s">
        <v>22</v>
      </c>
      <c r="J148" s="6" t="s">
        <v>244</v>
      </c>
      <c r="K148" s="6" t="s">
        <v>17</v>
      </c>
      <c r="L148" t="str">
        <f>VLOOKUP(E148,Lookup_Data!$C$7:$E$25,2,FALSE)</f>
        <v>England</v>
      </c>
      <c r="M148" t="str">
        <f>VLOOKUP(E148,Lookup_Data!$C$7:$E$25,3,FALSE)</f>
        <v>SWWU</v>
      </c>
      <c r="N148" s="12">
        <f t="shared" si="24"/>
        <v>0</v>
      </c>
      <c r="O148" s="12">
        <f t="shared" si="25"/>
        <v>7</v>
      </c>
      <c r="P148" s="12">
        <f t="shared" si="26"/>
        <v>3</v>
      </c>
      <c r="Q148" s="12">
        <f t="shared" si="27"/>
        <v>2</v>
      </c>
      <c r="R148" s="12" t="str">
        <f t="shared" si="28"/>
        <v>B</v>
      </c>
      <c r="S148" s="12" t="str">
        <f t="shared" si="29"/>
        <v>Southampton 'B'</v>
      </c>
      <c r="T148" s="12">
        <f t="shared" si="30"/>
        <v>909</v>
      </c>
      <c r="U148" s="12">
        <f t="shared" si="30"/>
        <v>148</v>
      </c>
      <c r="V148" s="12">
        <f t="shared" si="30"/>
        <v>12</v>
      </c>
    </row>
    <row r="149" spans="1:22" x14ac:dyDescent="0.2">
      <c r="B149" s="6" t="s">
        <v>398</v>
      </c>
      <c r="C149" s="7">
        <v>37549</v>
      </c>
      <c r="D149" s="8" t="s">
        <v>192</v>
      </c>
      <c r="E149" s="8" t="s">
        <v>445</v>
      </c>
      <c r="F149" s="6">
        <v>553</v>
      </c>
      <c r="G149" s="6">
        <v>60</v>
      </c>
      <c r="H149" s="6">
        <v>25</v>
      </c>
      <c r="I149" s="6" t="s">
        <v>22</v>
      </c>
      <c r="J149" s="6" t="s">
        <v>18</v>
      </c>
      <c r="K149" s="6" t="s">
        <v>17</v>
      </c>
      <c r="L149" t="str">
        <f>VLOOKUP(E149,Lookup_Data!$C$7:$E$25,2,FALSE)</f>
        <v>England</v>
      </c>
      <c r="M149" t="str">
        <f>VLOOKUP(E149,Lookup_Data!$C$7:$E$25,3,FALSE)</f>
        <v>SEAL</v>
      </c>
      <c r="N149" s="12">
        <f t="shared" si="24"/>
        <v>1</v>
      </c>
      <c r="O149" s="12">
        <f t="shared" si="25"/>
        <v>1</v>
      </c>
      <c r="P149" s="12">
        <f t="shared" si="26"/>
        <v>1</v>
      </c>
      <c r="Q149" s="12">
        <f t="shared" si="27"/>
        <v>1</v>
      </c>
      <c r="R149" s="12" t="str">
        <f t="shared" si="28"/>
        <v>A</v>
      </c>
      <c r="S149" s="12" t="str">
        <f t="shared" si="29"/>
        <v>ULU 'A'</v>
      </c>
      <c r="T149" s="12">
        <f t="shared" si="30"/>
        <v>553</v>
      </c>
      <c r="U149" s="12">
        <f t="shared" si="30"/>
        <v>60</v>
      </c>
      <c r="V149" s="12">
        <f t="shared" si="30"/>
        <v>25</v>
      </c>
    </row>
    <row r="150" spans="1:22" x14ac:dyDescent="0.2">
      <c r="B150" s="6" t="s">
        <v>398</v>
      </c>
      <c r="C150" s="7">
        <v>37555</v>
      </c>
      <c r="D150" s="8" t="s">
        <v>193</v>
      </c>
      <c r="E150" s="8" t="s">
        <v>44</v>
      </c>
      <c r="F150" s="6">
        <v>553</v>
      </c>
      <c r="G150" s="6">
        <v>60</v>
      </c>
      <c r="H150" s="6">
        <v>24</v>
      </c>
      <c r="I150" s="6" t="s">
        <v>15</v>
      </c>
      <c r="J150" s="6" t="s">
        <v>18</v>
      </c>
      <c r="K150" s="6" t="s">
        <v>17</v>
      </c>
      <c r="L150" t="str">
        <f>VLOOKUP(E150,Lookup_Data!$C$7:$E$25,2,FALSE)</f>
        <v>England</v>
      </c>
      <c r="M150" t="str">
        <f>VLOOKUP(E150,Lookup_Data!$C$7:$E$25,3,FALSE)</f>
        <v>NEUAL</v>
      </c>
      <c r="N150" s="12">
        <f t="shared" si="24"/>
        <v>1</v>
      </c>
      <c r="O150" s="12">
        <f t="shared" si="25"/>
        <v>1</v>
      </c>
      <c r="P150" s="12">
        <f t="shared" si="26"/>
        <v>1</v>
      </c>
      <c r="Q150" s="12">
        <f t="shared" si="27"/>
        <v>0</v>
      </c>
      <c r="R150" s="12" t="str">
        <f t="shared" si="28"/>
        <v/>
      </c>
      <c r="S150" s="12" t="str">
        <f t="shared" si="29"/>
        <v/>
      </c>
      <c r="T150" s="12">
        <f t="shared" si="30"/>
        <v>0</v>
      </c>
      <c r="U150" s="12">
        <f t="shared" si="30"/>
        <v>0</v>
      </c>
      <c r="V150" s="12">
        <f t="shared" si="30"/>
        <v>0</v>
      </c>
    </row>
    <row r="151" spans="1:22" x14ac:dyDescent="0.2">
      <c r="B151" s="6" t="s">
        <v>398</v>
      </c>
      <c r="C151" s="7">
        <v>37555</v>
      </c>
      <c r="D151" s="8" t="s">
        <v>43</v>
      </c>
      <c r="E151" s="8" t="s">
        <v>44</v>
      </c>
      <c r="F151" s="6">
        <v>542</v>
      </c>
      <c r="G151" s="6">
        <v>60</v>
      </c>
      <c r="H151" s="6">
        <v>23</v>
      </c>
      <c r="I151" s="6" t="s">
        <v>15</v>
      </c>
      <c r="J151" s="6" t="s">
        <v>18</v>
      </c>
      <c r="K151" s="6" t="s">
        <v>17</v>
      </c>
      <c r="L151" t="str">
        <f>VLOOKUP(E151,Lookup_Data!$C$7:$E$25,2,FALSE)</f>
        <v>England</v>
      </c>
      <c r="M151" t="str">
        <f>VLOOKUP(E151,Lookup_Data!$C$7:$E$25,3,FALSE)</f>
        <v>NEUAL</v>
      </c>
      <c r="N151" s="12">
        <f t="shared" si="24"/>
        <v>0</v>
      </c>
      <c r="O151" s="12">
        <f t="shared" si="25"/>
        <v>2</v>
      </c>
      <c r="P151" s="12">
        <f t="shared" si="26"/>
        <v>2</v>
      </c>
      <c r="Q151" s="12">
        <f t="shared" si="27"/>
        <v>0</v>
      </c>
      <c r="R151" s="12" t="str">
        <f t="shared" si="28"/>
        <v/>
      </c>
      <c r="S151" s="12" t="str">
        <f t="shared" si="29"/>
        <v/>
      </c>
      <c r="T151" s="12">
        <f t="shared" si="30"/>
        <v>0</v>
      </c>
      <c r="U151" s="12">
        <f t="shared" si="30"/>
        <v>0</v>
      </c>
      <c r="V151" s="12">
        <f t="shared" si="30"/>
        <v>0</v>
      </c>
    </row>
    <row r="152" spans="1:22" x14ac:dyDescent="0.2">
      <c r="B152" s="6" t="s">
        <v>398</v>
      </c>
      <c r="C152" s="7">
        <v>37555</v>
      </c>
      <c r="D152" s="8" t="s">
        <v>220</v>
      </c>
      <c r="E152" s="8" t="s">
        <v>44</v>
      </c>
      <c r="F152" s="6">
        <v>490</v>
      </c>
      <c r="G152" s="6">
        <v>60</v>
      </c>
      <c r="H152" s="6">
        <v>11</v>
      </c>
      <c r="I152" s="6" t="s">
        <v>15</v>
      </c>
      <c r="J152" s="6" t="s">
        <v>18</v>
      </c>
      <c r="K152" s="6" t="s">
        <v>17</v>
      </c>
      <c r="L152" t="str">
        <f>VLOOKUP(E152,Lookup_Data!$C$7:$E$25,2,FALSE)</f>
        <v>England</v>
      </c>
      <c r="M152" t="str">
        <f>VLOOKUP(E152,Lookup_Data!$C$7:$E$25,3,FALSE)</f>
        <v>NEUAL</v>
      </c>
      <c r="N152" s="12">
        <f t="shared" si="24"/>
        <v>0</v>
      </c>
      <c r="O152" s="12">
        <f t="shared" si="25"/>
        <v>3</v>
      </c>
      <c r="P152" s="12">
        <f t="shared" si="26"/>
        <v>3</v>
      </c>
      <c r="Q152" s="12">
        <f t="shared" si="27"/>
        <v>0</v>
      </c>
      <c r="R152" s="12" t="str">
        <f t="shared" si="28"/>
        <v/>
      </c>
      <c r="S152" s="12" t="str">
        <f t="shared" si="29"/>
        <v/>
      </c>
      <c r="T152" s="12">
        <f t="shared" si="30"/>
        <v>0</v>
      </c>
      <c r="U152" s="12">
        <f t="shared" si="30"/>
        <v>0</v>
      </c>
      <c r="V152" s="12">
        <f t="shared" si="30"/>
        <v>0</v>
      </c>
    </row>
    <row r="153" spans="1:22" x14ac:dyDescent="0.2">
      <c r="B153" s="6" t="s">
        <v>398</v>
      </c>
      <c r="C153" s="7">
        <v>37555</v>
      </c>
      <c r="D153" s="8" t="s">
        <v>74</v>
      </c>
      <c r="E153" s="8" t="s">
        <v>44</v>
      </c>
      <c r="F153" s="6">
        <v>452</v>
      </c>
      <c r="G153" s="6">
        <v>60</v>
      </c>
      <c r="H153" s="6">
        <v>8</v>
      </c>
      <c r="I153" s="6" t="s">
        <v>15</v>
      </c>
      <c r="J153" s="6" t="s">
        <v>18</v>
      </c>
      <c r="K153" s="6" t="s">
        <v>17</v>
      </c>
      <c r="L153" t="str">
        <f>VLOOKUP(E153,Lookup_Data!$C$7:$E$25,2,FALSE)</f>
        <v>England</v>
      </c>
      <c r="M153" t="str">
        <f>VLOOKUP(E153,Lookup_Data!$C$7:$E$25,3,FALSE)</f>
        <v>NEUAL</v>
      </c>
      <c r="N153" s="12">
        <f t="shared" si="24"/>
        <v>0</v>
      </c>
      <c r="O153" s="12">
        <f t="shared" si="25"/>
        <v>4</v>
      </c>
      <c r="P153" s="12">
        <f t="shared" si="26"/>
        <v>4</v>
      </c>
      <c r="Q153" s="12">
        <f t="shared" si="27"/>
        <v>1</v>
      </c>
      <c r="R153" s="12" t="str">
        <f t="shared" si="28"/>
        <v>A</v>
      </c>
      <c r="S153" s="12" t="str">
        <f t="shared" si="29"/>
        <v>York 'A'</v>
      </c>
      <c r="T153" s="12">
        <f t="shared" si="30"/>
        <v>2037</v>
      </c>
      <c r="U153" s="12">
        <f t="shared" si="30"/>
        <v>240</v>
      </c>
      <c r="V153" s="12">
        <f t="shared" si="30"/>
        <v>66</v>
      </c>
    </row>
    <row r="154" spans="1:22" x14ac:dyDescent="0.2">
      <c r="N154" s="12">
        <f>IF(E154=E153,0,1)</f>
        <v>1</v>
      </c>
      <c r="O154" s="12">
        <f>IF(N154=1,N154,O153+1)</f>
        <v>1</v>
      </c>
      <c r="P154" s="12">
        <f t="shared" si="26"/>
        <v>1</v>
      </c>
      <c r="Q154" s="12">
        <f>IF(N155=1,1,IF(P154=4,1,0))*ROUNDUP(O154/4,0)</f>
        <v>0</v>
      </c>
      <c r="R154" s="12" t="str">
        <f t="shared" si="28"/>
        <v/>
      </c>
      <c r="S154" s="12" t="str">
        <f>IF(Q154=0,"",CONCATENATE(E154," '",R154,"'"))</f>
        <v/>
      </c>
      <c r="T154" s="12">
        <f>IF($P154=1,F154,IF($P154=2,F154+F153,IF($P154=3,F154+F153+F152,IF($P154=4,F154+F153+F152+F151,0))))*IF($N155=1,1,IF($P154=4,1,0))</f>
        <v>0</v>
      </c>
      <c r="U154" s="12">
        <f>IF($P154=1,G154,IF($P154=2,G154+G153,IF($P154=3,G154+G153+G152,IF($P154=4,G154+G153+G152+G151,0))))*IF($N155=1,1,IF($P154=4,1,0))</f>
        <v>0</v>
      </c>
      <c r="V154" s="12">
        <f>IF($P154=1,H154,IF($P154=2,H154+H153,IF($P154=3,H154+H153+H152,IF($P154=4,H154+H153+H152+H151,0))))*IF($N155=1,1,IF($P154=4,1,0))</f>
        <v>0</v>
      </c>
    </row>
    <row r="159" spans="1:22" x14ac:dyDescent="0.2">
      <c r="A159" t="s">
        <v>545</v>
      </c>
    </row>
    <row r="306" spans="2:22" x14ac:dyDescent="0.2">
      <c r="B306" s="1" t="s">
        <v>0</v>
      </c>
      <c r="C306" s="2" t="s">
        <v>1</v>
      </c>
      <c r="D306" s="3" t="s">
        <v>2</v>
      </c>
      <c r="E306" s="3" t="s">
        <v>3</v>
      </c>
      <c r="F306" s="4" t="s">
        <v>4</v>
      </c>
      <c r="G306" s="4" t="s">
        <v>5</v>
      </c>
      <c r="H306" s="4" t="s">
        <v>6</v>
      </c>
      <c r="I306" s="4" t="s">
        <v>7</v>
      </c>
      <c r="J306" s="4" t="s">
        <v>8</v>
      </c>
      <c r="K306" s="4" t="s">
        <v>9</v>
      </c>
      <c r="L306" s="1" t="s">
        <v>10</v>
      </c>
      <c r="M306" s="5" t="s">
        <v>11</v>
      </c>
      <c r="N306" s="5">
        <v>1</v>
      </c>
      <c r="O306" s="5">
        <v>2</v>
      </c>
      <c r="P306" s="5">
        <v>3</v>
      </c>
      <c r="Q306" s="5" t="s">
        <v>505</v>
      </c>
      <c r="R306" s="5" t="s">
        <v>506</v>
      </c>
      <c r="S306" s="5" t="s">
        <v>507</v>
      </c>
      <c r="T306" s="5" t="s">
        <v>502</v>
      </c>
      <c r="U306" s="5" t="s">
        <v>503</v>
      </c>
      <c r="V306" s="5" t="s">
        <v>504</v>
      </c>
    </row>
    <row r="307" spans="2:22" x14ac:dyDescent="0.2">
      <c r="B307" s="6" t="s">
        <v>398</v>
      </c>
      <c r="C307" s="7">
        <v>37556</v>
      </c>
      <c r="D307" s="8" t="s">
        <v>426</v>
      </c>
      <c r="E307" s="8" t="s">
        <v>48</v>
      </c>
      <c r="F307" s="6">
        <v>213</v>
      </c>
      <c r="G307" s="6">
        <v>45</v>
      </c>
      <c r="H307" s="6">
        <v>0</v>
      </c>
      <c r="I307" s="6" t="s">
        <v>15</v>
      </c>
      <c r="J307" s="6" t="s">
        <v>18</v>
      </c>
      <c r="K307" s="6" t="s">
        <v>53</v>
      </c>
      <c r="L307" t="str">
        <f>VLOOKUP(E307,Lookup_Data!$C$7:$E$25,2,FALSE)</f>
        <v>Scotland</v>
      </c>
      <c r="M307" t="str">
        <f>VLOOKUP(E307,Lookup_Data!$C$7:$E$25,3,FALSE)</f>
        <v>SUSF</v>
      </c>
      <c r="N307" s="12">
        <f t="shared" ref="N307:N362" si="31">IF(E307=E306,0,1)</f>
        <v>1</v>
      </c>
      <c r="O307" s="12">
        <f t="shared" ref="O307:O362" si="32">IF(N307=1,N307,O306+1)</f>
        <v>1</v>
      </c>
      <c r="P307" s="12">
        <f>IF(O307&lt;4,O307,3+O307-3*ROUNDUP(O307/3,0))</f>
        <v>1</v>
      </c>
      <c r="Q307" s="12">
        <f>IF(N308=1,1,IF(P307=3,1,0))*ROUNDUP(O307/3,0)</f>
        <v>0</v>
      </c>
      <c r="R307" s="12" t="str">
        <f>IF(Q307=1,"Nov1",IF(Q307=2,"Nov2",IF(Q307=3,"Nov3",IF(Q307=4,"Nov4",IF(Q307=5,"Nov5",IF(Q307=6,"Nov6",IF(Q307=7,"Nov7",IF(Q307=8,"Nov8",""))))))))</f>
        <v/>
      </c>
      <c r="S307" s="12" t="str">
        <f>IF(Q307=0,"",CONCATENATE(E307," '",R307,"'"))</f>
        <v/>
      </c>
      <c r="T307" s="12">
        <f>IF($P307=1,F307,IF($P307=2,F307+F306,IF($P307=3,F307+F306+F305,IF($P307=4,F307+F306+F305+F304,0))))*IF($N308=1,1,IF($P307=3,1,0))</f>
        <v>0</v>
      </c>
      <c r="U307" s="12">
        <f>IF($P307=1,G307,IF($P307=2,G307+G306,IF($P307=3,G307+G306+G305,IF($P307=4,G307+G306+G158+G157,0))))*IF($N308=1,1,IF($P307=3,1,0))</f>
        <v>0</v>
      </c>
      <c r="V307" s="12">
        <f>IF($P307=1,H307,IF($P307=2,H307+H306,IF($P307=3,H307+H306+H305,IF($P307=4,H307+H306+H305+H304,0))))*IF($N308=1,1,IF($P307=3,1,0))</f>
        <v>0</v>
      </c>
    </row>
    <row r="308" spans="2:22" x14ac:dyDescent="0.2">
      <c r="B308" s="6" t="s">
        <v>398</v>
      </c>
      <c r="C308" s="7">
        <v>37556</v>
      </c>
      <c r="D308" s="8" t="s">
        <v>436</v>
      </c>
      <c r="E308" s="8" t="s">
        <v>48</v>
      </c>
      <c r="F308" s="6">
        <v>113</v>
      </c>
      <c r="G308" s="6">
        <v>29</v>
      </c>
      <c r="H308" s="6">
        <v>0</v>
      </c>
      <c r="I308" s="6" t="s">
        <v>22</v>
      </c>
      <c r="J308" s="6" t="s">
        <v>18</v>
      </c>
      <c r="K308" s="6" t="s">
        <v>53</v>
      </c>
      <c r="L308" t="str">
        <f>VLOOKUP(E308,Lookup_Data!$C$7:$E$25,2,FALSE)</f>
        <v>Scotland</v>
      </c>
      <c r="M308" t="str">
        <f>VLOOKUP(E308,Lookup_Data!$C$7:$E$25,3,FALSE)</f>
        <v>SUSF</v>
      </c>
      <c r="N308" s="12">
        <f t="shared" si="31"/>
        <v>0</v>
      </c>
      <c r="O308" s="12">
        <f t="shared" si="32"/>
        <v>2</v>
      </c>
      <c r="P308" s="12">
        <f t="shared" ref="P308:P362" si="33">IF(O308&lt;4,O308,3+O308-3*ROUNDUP(O308/3,0))</f>
        <v>2</v>
      </c>
      <c r="Q308" s="12">
        <f t="shared" ref="Q308:Q362" si="34">IF(N309=1,1,IF(P308=3,1,0))*ROUNDUP(O308/3,0)</f>
        <v>1</v>
      </c>
      <c r="R308" s="12" t="str">
        <f t="shared" ref="R308:R362" si="35">IF(Q308=1,"Nov1",IF(Q308=2,"Nov2",IF(Q308=3,"Nov3",IF(Q308=4,"Nov4",IF(Q308=5,"Nov5",IF(Q308=6,"Nov6",IF(Q308=7,"Nov7",IF(Q308=8,"Nov8",""))))))))</f>
        <v>Nov1</v>
      </c>
      <c r="S308" s="12" t="str">
        <f t="shared" ref="S308:S362" si="36">IF(Q308=0,"",CONCATENATE(E308," '",R308,"'"))</f>
        <v>Aberdeen 'Nov1'</v>
      </c>
      <c r="T308" s="12">
        <f t="shared" ref="T308:T362" si="37">IF($P308=1,F308,IF($P308=2,F308+F307,IF($P308=3,F308+F307+F306,IF($P308=4,F308+F307+F306+F305,0))))*IF($N309=1,1,IF($P308=3,1,0))</f>
        <v>326</v>
      </c>
      <c r="U308" s="12">
        <f t="shared" ref="U308:U362" si="38">IF($P308=1,G308,IF($P308=2,G308+G307,IF($P308=3,G308+G307+G306,IF($P308=4,G308+G307+G159+G158,0))))*IF($N309=1,1,IF($P308=3,1,0))</f>
        <v>74</v>
      </c>
      <c r="V308" s="12">
        <f t="shared" ref="V308:V362" si="39">IF($P308=1,H308,IF($P308=2,H308+H307,IF($P308=3,H308+H307+H306,IF($P308=4,H308+H307+H306+H305,0))))*IF($N309=1,1,IF($P308=3,1,0))</f>
        <v>0</v>
      </c>
    </row>
    <row r="309" spans="2:22" x14ac:dyDescent="0.2">
      <c r="B309" s="6" t="s">
        <v>398</v>
      </c>
      <c r="C309" s="7">
        <v>37547</v>
      </c>
      <c r="D309" s="8" t="s">
        <v>166</v>
      </c>
      <c r="E309" s="8" t="s">
        <v>79</v>
      </c>
      <c r="F309" s="6">
        <v>279</v>
      </c>
      <c r="G309" s="6">
        <v>54</v>
      </c>
      <c r="H309" s="6">
        <v>2</v>
      </c>
      <c r="I309" s="6" t="s">
        <v>22</v>
      </c>
      <c r="J309" s="6" t="s">
        <v>18</v>
      </c>
      <c r="K309" s="6" t="s">
        <v>53</v>
      </c>
      <c r="L309" t="str">
        <f>VLOOKUP(E309,Lookup_Data!$C$7:$E$25,2,FALSE)</f>
        <v>Wales</v>
      </c>
      <c r="M309" t="str">
        <f>VLOOKUP(E309,Lookup_Data!$C$7:$E$25,3,FALSE)</f>
        <v>None</v>
      </c>
      <c r="N309" s="12">
        <f t="shared" si="31"/>
        <v>1</v>
      </c>
      <c r="O309" s="12">
        <f t="shared" si="32"/>
        <v>1</v>
      </c>
      <c r="P309" s="12">
        <f t="shared" si="33"/>
        <v>1</v>
      </c>
      <c r="Q309" s="12">
        <f t="shared" si="34"/>
        <v>0</v>
      </c>
      <c r="R309" s="12" t="str">
        <f t="shared" si="35"/>
        <v/>
      </c>
      <c r="S309" s="12" t="str">
        <f t="shared" si="36"/>
        <v/>
      </c>
      <c r="T309" s="12">
        <f t="shared" si="37"/>
        <v>0</v>
      </c>
      <c r="U309" s="12">
        <f t="shared" si="38"/>
        <v>0</v>
      </c>
      <c r="V309" s="12">
        <f t="shared" si="39"/>
        <v>0</v>
      </c>
    </row>
    <row r="310" spans="2:22" x14ac:dyDescent="0.2">
      <c r="B310" s="6" t="s">
        <v>398</v>
      </c>
      <c r="C310" s="7">
        <v>37547</v>
      </c>
      <c r="D310" s="8" t="s">
        <v>369</v>
      </c>
      <c r="E310" s="8" t="s">
        <v>79</v>
      </c>
      <c r="F310" s="6">
        <v>249</v>
      </c>
      <c r="G310" s="6">
        <v>48</v>
      </c>
      <c r="H310" s="6">
        <v>1</v>
      </c>
      <c r="I310" s="6" t="s">
        <v>15</v>
      </c>
      <c r="J310" s="6" t="s">
        <v>80</v>
      </c>
      <c r="K310" s="6" t="s">
        <v>53</v>
      </c>
      <c r="L310" t="str">
        <f>VLOOKUP(E310,Lookup_Data!$C$7:$E$25,2,FALSE)</f>
        <v>Wales</v>
      </c>
      <c r="M310" t="str">
        <f>VLOOKUP(E310,Lookup_Data!$C$7:$E$25,3,FALSE)</f>
        <v>None</v>
      </c>
      <c r="N310" s="12">
        <f t="shared" si="31"/>
        <v>0</v>
      </c>
      <c r="O310" s="12">
        <f t="shared" si="32"/>
        <v>2</v>
      </c>
      <c r="P310" s="12">
        <f t="shared" si="33"/>
        <v>2</v>
      </c>
      <c r="Q310" s="12">
        <f t="shared" si="34"/>
        <v>0</v>
      </c>
      <c r="R310" s="12" t="str">
        <f t="shared" si="35"/>
        <v/>
      </c>
      <c r="S310" s="12" t="str">
        <f t="shared" si="36"/>
        <v/>
      </c>
      <c r="T310" s="12">
        <f t="shared" si="37"/>
        <v>0</v>
      </c>
      <c r="U310" s="12">
        <f t="shared" si="38"/>
        <v>0</v>
      </c>
      <c r="V310" s="12">
        <f t="shared" si="39"/>
        <v>0</v>
      </c>
    </row>
    <row r="311" spans="2:22" x14ac:dyDescent="0.2">
      <c r="B311" s="6" t="s">
        <v>398</v>
      </c>
      <c r="C311" s="7">
        <v>37547</v>
      </c>
      <c r="D311" s="8" t="s">
        <v>171</v>
      </c>
      <c r="E311" s="8" t="s">
        <v>79</v>
      </c>
      <c r="F311" s="6">
        <v>197</v>
      </c>
      <c r="G311" s="6">
        <v>37</v>
      </c>
      <c r="H311" s="6">
        <v>1</v>
      </c>
      <c r="I311" s="6" t="s">
        <v>15</v>
      </c>
      <c r="J311" s="6" t="s">
        <v>80</v>
      </c>
      <c r="K311" s="6" t="s">
        <v>53</v>
      </c>
      <c r="L311" t="str">
        <f>VLOOKUP(E311,Lookup_Data!$C$7:$E$25,2,FALSE)</f>
        <v>Wales</v>
      </c>
      <c r="M311" t="str">
        <f>VLOOKUP(E311,Lookup_Data!$C$7:$E$25,3,FALSE)</f>
        <v>None</v>
      </c>
      <c r="N311" s="12">
        <f t="shared" si="31"/>
        <v>0</v>
      </c>
      <c r="O311" s="12">
        <f t="shared" si="32"/>
        <v>3</v>
      </c>
      <c r="P311" s="12">
        <f t="shared" si="33"/>
        <v>3</v>
      </c>
      <c r="Q311" s="12">
        <f t="shared" si="34"/>
        <v>1</v>
      </c>
      <c r="R311" s="12" t="str">
        <f t="shared" si="35"/>
        <v>Nov1</v>
      </c>
      <c r="S311" s="12" t="str">
        <f t="shared" si="36"/>
        <v>Bangor 'Nov1'</v>
      </c>
      <c r="T311" s="12">
        <f t="shared" si="37"/>
        <v>725</v>
      </c>
      <c r="U311" s="12">
        <f t="shared" si="38"/>
        <v>139</v>
      </c>
      <c r="V311" s="12">
        <f t="shared" si="39"/>
        <v>4</v>
      </c>
    </row>
    <row r="312" spans="2:22" x14ac:dyDescent="0.2">
      <c r="B312" s="6" t="s">
        <v>398</v>
      </c>
      <c r="C312" s="7">
        <v>37547</v>
      </c>
      <c r="D312" s="8" t="s">
        <v>389</v>
      </c>
      <c r="E312" s="8" t="s">
        <v>79</v>
      </c>
      <c r="F312" s="6">
        <v>191</v>
      </c>
      <c r="G312" s="6">
        <v>42</v>
      </c>
      <c r="H312" s="6">
        <v>1</v>
      </c>
      <c r="I312" s="6" t="s">
        <v>15</v>
      </c>
      <c r="J312" s="6" t="s">
        <v>80</v>
      </c>
      <c r="K312" s="6" t="s">
        <v>53</v>
      </c>
      <c r="L312" t="str">
        <f>VLOOKUP(E312,Lookup_Data!$C$7:$E$25,2,FALSE)</f>
        <v>Wales</v>
      </c>
      <c r="M312" t="str">
        <f>VLOOKUP(E312,Lookup_Data!$C$7:$E$25,3,FALSE)</f>
        <v>None</v>
      </c>
      <c r="N312" s="12">
        <f t="shared" si="31"/>
        <v>0</v>
      </c>
      <c r="O312" s="12">
        <f t="shared" si="32"/>
        <v>4</v>
      </c>
      <c r="P312" s="12">
        <f t="shared" si="33"/>
        <v>1</v>
      </c>
      <c r="Q312" s="12">
        <f t="shared" si="34"/>
        <v>0</v>
      </c>
      <c r="R312" s="12" t="str">
        <f t="shared" si="35"/>
        <v/>
      </c>
      <c r="S312" s="12" t="str">
        <f t="shared" si="36"/>
        <v/>
      </c>
      <c r="T312" s="12">
        <f t="shared" si="37"/>
        <v>0</v>
      </c>
      <c r="U312" s="12">
        <f t="shared" si="38"/>
        <v>0</v>
      </c>
      <c r="V312" s="12">
        <f t="shared" si="39"/>
        <v>0</v>
      </c>
    </row>
    <row r="313" spans="2:22" x14ac:dyDescent="0.2">
      <c r="B313" s="6" t="s">
        <v>398</v>
      </c>
      <c r="C313" s="7">
        <v>37547</v>
      </c>
      <c r="D313" s="8" t="s">
        <v>428</v>
      </c>
      <c r="E313" s="8" t="s">
        <v>79</v>
      </c>
      <c r="F313" s="6">
        <v>190</v>
      </c>
      <c r="G313" s="6">
        <v>44</v>
      </c>
      <c r="H313" s="6">
        <v>0</v>
      </c>
      <c r="I313" s="6" t="s">
        <v>22</v>
      </c>
      <c r="J313" s="6" t="s">
        <v>80</v>
      </c>
      <c r="K313" s="6" t="s">
        <v>53</v>
      </c>
      <c r="L313" t="str">
        <f>VLOOKUP(E313,Lookup_Data!$C$7:$E$25,2,FALSE)</f>
        <v>Wales</v>
      </c>
      <c r="M313" t="str">
        <f>VLOOKUP(E313,Lookup_Data!$C$7:$E$25,3,FALSE)</f>
        <v>None</v>
      </c>
      <c r="N313" s="12">
        <f t="shared" si="31"/>
        <v>0</v>
      </c>
      <c r="O313" s="12">
        <f t="shared" si="32"/>
        <v>5</v>
      </c>
      <c r="P313" s="12">
        <f t="shared" si="33"/>
        <v>2</v>
      </c>
      <c r="Q313" s="12">
        <f t="shared" si="34"/>
        <v>0</v>
      </c>
      <c r="R313" s="12" t="str">
        <f t="shared" si="35"/>
        <v/>
      </c>
      <c r="S313" s="12" t="str">
        <f t="shared" si="36"/>
        <v/>
      </c>
      <c r="T313" s="12">
        <f t="shared" si="37"/>
        <v>0</v>
      </c>
      <c r="U313" s="12">
        <f t="shared" si="38"/>
        <v>0</v>
      </c>
      <c r="V313" s="12">
        <f t="shared" si="39"/>
        <v>0</v>
      </c>
    </row>
    <row r="314" spans="2:22" x14ac:dyDescent="0.2">
      <c r="B314" s="6" t="s">
        <v>398</v>
      </c>
      <c r="C314" s="7">
        <v>37547</v>
      </c>
      <c r="D314" s="8" t="s">
        <v>184</v>
      </c>
      <c r="E314" s="8" t="s">
        <v>79</v>
      </c>
      <c r="F314" s="6">
        <v>186</v>
      </c>
      <c r="G314" s="6">
        <v>42</v>
      </c>
      <c r="H314" s="6">
        <v>2</v>
      </c>
      <c r="I314" s="6" t="s">
        <v>22</v>
      </c>
      <c r="J314" s="6" t="s">
        <v>80</v>
      </c>
      <c r="K314" s="6" t="s">
        <v>53</v>
      </c>
      <c r="L314" t="str">
        <f>VLOOKUP(E314,Lookup_Data!$C$7:$E$25,2,FALSE)</f>
        <v>Wales</v>
      </c>
      <c r="M314" t="str">
        <f>VLOOKUP(E314,Lookup_Data!$C$7:$E$25,3,FALSE)</f>
        <v>None</v>
      </c>
      <c r="N314" s="12">
        <f t="shared" si="31"/>
        <v>0</v>
      </c>
      <c r="O314" s="12">
        <f t="shared" si="32"/>
        <v>6</v>
      </c>
      <c r="P314" s="12">
        <f t="shared" si="33"/>
        <v>3</v>
      </c>
      <c r="Q314" s="12">
        <f t="shared" si="34"/>
        <v>2</v>
      </c>
      <c r="R314" s="12" t="str">
        <f t="shared" si="35"/>
        <v>Nov2</v>
      </c>
      <c r="S314" s="12" t="str">
        <f t="shared" si="36"/>
        <v>Bangor 'Nov2'</v>
      </c>
      <c r="T314" s="12">
        <f t="shared" si="37"/>
        <v>567</v>
      </c>
      <c r="U314" s="12">
        <f t="shared" si="38"/>
        <v>128</v>
      </c>
      <c r="V314" s="12">
        <f t="shared" si="39"/>
        <v>3</v>
      </c>
    </row>
    <row r="315" spans="2:22" x14ac:dyDescent="0.2">
      <c r="B315" s="6" t="s">
        <v>398</v>
      </c>
      <c r="C315" s="7">
        <v>37547</v>
      </c>
      <c r="D315" s="8" t="s">
        <v>432</v>
      </c>
      <c r="E315" s="8" t="s">
        <v>79</v>
      </c>
      <c r="F315" s="6">
        <v>164</v>
      </c>
      <c r="G315" s="6">
        <v>39</v>
      </c>
      <c r="H315" s="6">
        <v>0</v>
      </c>
      <c r="I315" s="6" t="s">
        <v>22</v>
      </c>
      <c r="J315" s="6" t="s">
        <v>18</v>
      </c>
      <c r="K315" s="6" t="s">
        <v>53</v>
      </c>
      <c r="L315" t="str">
        <f>VLOOKUP(E315,Lookup_Data!$C$7:$E$25,2,FALSE)</f>
        <v>Wales</v>
      </c>
      <c r="M315" t="str">
        <f>VLOOKUP(E315,Lookup_Data!$C$7:$E$25,3,FALSE)</f>
        <v>None</v>
      </c>
      <c r="N315" s="12">
        <f t="shared" si="31"/>
        <v>0</v>
      </c>
      <c r="O315" s="12">
        <f t="shared" si="32"/>
        <v>7</v>
      </c>
      <c r="P315" s="12">
        <f t="shared" si="33"/>
        <v>1</v>
      </c>
      <c r="Q315" s="12">
        <f t="shared" si="34"/>
        <v>0</v>
      </c>
      <c r="R315" s="12" t="str">
        <f t="shared" si="35"/>
        <v/>
      </c>
      <c r="S315" s="12" t="str">
        <f t="shared" si="36"/>
        <v/>
      </c>
      <c r="T315" s="12">
        <f t="shared" si="37"/>
        <v>0</v>
      </c>
      <c r="U315" s="12">
        <f t="shared" si="38"/>
        <v>0</v>
      </c>
      <c r="V315" s="12">
        <f t="shared" si="39"/>
        <v>0</v>
      </c>
    </row>
    <row r="316" spans="2:22" x14ac:dyDescent="0.2">
      <c r="B316" s="6" t="s">
        <v>398</v>
      </c>
      <c r="C316" s="7">
        <v>37547</v>
      </c>
      <c r="D316" s="8" t="s">
        <v>160</v>
      </c>
      <c r="E316" s="8" t="s">
        <v>79</v>
      </c>
      <c r="F316" s="6">
        <v>100</v>
      </c>
      <c r="G316" s="6">
        <v>22</v>
      </c>
      <c r="H316" s="6">
        <v>1</v>
      </c>
      <c r="I316" s="6" t="s">
        <v>22</v>
      </c>
      <c r="J316" s="6" t="s">
        <v>80</v>
      </c>
      <c r="K316" s="6" t="s">
        <v>53</v>
      </c>
      <c r="L316" t="str">
        <f>VLOOKUP(E316,Lookup_Data!$C$7:$E$25,2,FALSE)</f>
        <v>Wales</v>
      </c>
      <c r="M316" t="str">
        <f>VLOOKUP(E316,Lookup_Data!$C$7:$E$25,3,FALSE)</f>
        <v>None</v>
      </c>
      <c r="N316" s="12">
        <f t="shared" si="31"/>
        <v>0</v>
      </c>
      <c r="O316" s="12">
        <f t="shared" si="32"/>
        <v>8</v>
      </c>
      <c r="P316" s="12">
        <f t="shared" si="33"/>
        <v>2</v>
      </c>
      <c r="Q316" s="12">
        <f t="shared" si="34"/>
        <v>3</v>
      </c>
      <c r="R316" s="12" t="str">
        <f t="shared" si="35"/>
        <v>Nov3</v>
      </c>
      <c r="S316" s="12" t="str">
        <f t="shared" si="36"/>
        <v>Bangor 'Nov3'</v>
      </c>
      <c r="T316" s="12">
        <f t="shared" si="37"/>
        <v>264</v>
      </c>
      <c r="U316" s="12">
        <f t="shared" si="38"/>
        <v>61</v>
      </c>
      <c r="V316" s="12">
        <f t="shared" si="39"/>
        <v>1</v>
      </c>
    </row>
    <row r="317" spans="2:22" x14ac:dyDescent="0.2">
      <c r="B317" s="6" t="s">
        <v>398</v>
      </c>
      <c r="C317" s="7">
        <v>37563</v>
      </c>
      <c r="D317" s="8" t="s">
        <v>408</v>
      </c>
      <c r="E317" s="8" t="s">
        <v>21</v>
      </c>
      <c r="F317" s="6">
        <v>436</v>
      </c>
      <c r="G317" s="6">
        <v>60</v>
      </c>
      <c r="H317" s="6">
        <v>5</v>
      </c>
      <c r="I317" s="6" t="s">
        <v>15</v>
      </c>
      <c r="J317" s="6" t="s">
        <v>18</v>
      </c>
      <c r="K317" s="6" t="s">
        <v>53</v>
      </c>
      <c r="L317" t="str">
        <f>VLOOKUP(E317,Lookup_Data!$C$7:$E$25,2,FALSE)</f>
        <v>England</v>
      </c>
      <c r="M317" t="str">
        <f>VLOOKUP(E317,Lookup_Data!$C$7:$E$25,3,FALSE)</f>
        <v>BUTTS</v>
      </c>
      <c r="N317" s="12">
        <f t="shared" si="31"/>
        <v>1</v>
      </c>
      <c r="O317" s="12">
        <f t="shared" si="32"/>
        <v>1</v>
      </c>
      <c r="P317" s="12">
        <f t="shared" si="33"/>
        <v>1</v>
      </c>
      <c r="Q317" s="12">
        <f t="shared" si="34"/>
        <v>0</v>
      </c>
      <c r="R317" s="12" t="str">
        <f t="shared" si="35"/>
        <v/>
      </c>
      <c r="S317" s="12" t="str">
        <f t="shared" si="36"/>
        <v/>
      </c>
      <c r="T317" s="12">
        <f t="shared" si="37"/>
        <v>0</v>
      </c>
      <c r="U317" s="12">
        <f t="shared" si="38"/>
        <v>0</v>
      </c>
      <c r="V317" s="12">
        <f t="shared" si="39"/>
        <v>0</v>
      </c>
    </row>
    <row r="318" spans="2:22" x14ac:dyDescent="0.2">
      <c r="B318" s="6" t="s">
        <v>398</v>
      </c>
      <c r="C318" s="7">
        <v>37563</v>
      </c>
      <c r="D318" s="8" t="s">
        <v>329</v>
      </c>
      <c r="E318" s="8" t="s">
        <v>21</v>
      </c>
      <c r="F318" s="6">
        <v>423</v>
      </c>
      <c r="G318" s="6">
        <v>60</v>
      </c>
      <c r="H318" s="6">
        <v>6</v>
      </c>
      <c r="I318" s="6" t="s">
        <v>15</v>
      </c>
      <c r="J318" s="6" t="s">
        <v>18</v>
      </c>
      <c r="K318" s="6" t="s">
        <v>53</v>
      </c>
      <c r="L318" t="str">
        <f>VLOOKUP(E318,Lookup_Data!$C$7:$E$25,2,FALSE)</f>
        <v>England</v>
      </c>
      <c r="M318" t="str">
        <f>VLOOKUP(E318,Lookup_Data!$C$7:$E$25,3,FALSE)</f>
        <v>BUTTS</v>
      </c>
      <c r="N318" s="12">
        <f t="shared" si="31"/>
        <v>0</v>
      </c>
      <c r="O318" s="12">
        <f t="shared" si="32"/>
        <v>2</v>
      </c>
      <c r="P318" s="12">
        <f t="shared" si="33"/>
        <v>2</v>
      </c>
      <c r="Q318" s="12">
        <f t="shared" si="34"/>
        <v>0</v>
      </c>
      <c r="R318" s="12" t="str">
        <f t="shared" si="35"/>
        <v/>
      </c>
      <c r="S318" s="12" t="str">
        <f t="shared" si="36"/>
        <v/>
      </c>
      <c r="T318" s="12">
        <f t="shared" si="37"/>
        <v>0</v>
      </c>
      <c r="U318" s="12">
        <f t="shared" si="38"/>
        <v>0</v>
      </c>
      <c r="V318" s="12">
        <f t="shared" si="39"/>
        <v>0</v>
      </c>
    </row>
    <row r="319" spans="2:22" x14ac:dyDescent="0.2">
      <c r="B319" s="6" t="s">
        <v>398</v>
      </c>
      <c r="C319" s="7">
        <v>37563</v>
      </c>
      <c r="D319" s="8" t="s">
        <v>409</v>
      </c>
      <c r="E319" s="8" t="s">
        <v>21</v>
      </c>
      <c r="F319" s="6">
        <v>414</v>
      </c>
      <c r="G319" s="6">
        <v>60</v>
      </c>
      <c r="H319" s="6">
        <v>4</v>
      </c>
      <c r="I319" s="6" t="s">
        <v>15</v>
      </c>
      <c r="J319" s="6" t="s">
        <v>18</v>
      </c>
      <c r="K319" s="6" t="s">
        <v>53</v>
      </c>
      <c r="L319" t="str">
        <f>VLOOKUP(E319,Lookup_Data!$C$7:$E$25,2,FALSE)</f>
        <v>England</v>
      </c>
      <c r="M319" t="str">
        <f>VLOOKUP(E319,Lookup_Data!$C$7:$E$25,3,FALSE)</f>
        <v>BUTTS</v>
      </c>
      <c r="N319" s="12">
        <f t="shared" si="31"/>
        <v>0</v>
      </c>
      <c r="O319" s="12">
        <f t="shared" si="32"/>
        <v>3</v>
      </c>
      <c r="P319" s="12">
        <f t="shared" si="33"/>
        <v>3</v>
      </c>
      <c r="Q319" s="12">
        <f t="shared" si="34"/>
        <v>1</v>
      </c>
      <c r="R319" s="12" t="str">
        <f t="shared" si="35"/>
        <v>Nov1</v>
      </c>
      <c r="S319" s="12" t="str">
        <f t="shared" si="36"/>
        <v>Birmingham 'Nov1'</v>
      </c>
      <c r="T319" s="12">
        <f t="shared" si="37"/>
        <v>1273</v>
      </c>
      <c r="U319" s="12">
        <f t="shared" si="38"/>
        <v>180</v>
      </c>
      <c r="V319" s="12">
        <f t="shared" si="39"/>
        <v>15</v>
      </c>
    </row>
    <row r="320" spans="2:22" x14ac:dyDescent="0.2">
      <c r="B320" s="6" t="s">
        <v>398</v>
      </c>
      <c r="C320" s="7">
        <v>37563</v>
      </c>
      <c r="D320" s="8" t="s">
        <v>101</v>
      </c>
      <c r="E320" s="8" t="s">
        <v>21</v>
      </c>
      <c r="F320" s="6">
        <v>366</v>
      </c>
      <c r="G320" s="6">
        <v>60</v>
      </c>
      <c r="H320" s="6">
        <v>3</v>
      </c>
      <c r="I320" s="6" t="s">
        <v>22</v>
      </c>
      <c r="J320" s="6" t="s">
        <v>18</v>
      </c>
      <c r="K320" s="6" t="s">
        <v>53</v>
      </c>
      <c r="L320" t="str">
        <f>VLOOKUP(E320,Lookup_Data!$C$7:$E$25,2,FALSE)</f>
        <v>England</v>
      </c>
      <c r="M320" t="str">
        <f>VLOOKUP(E320,Lookup_Data!$C$7:$E$25,3,FALSE)</f>
        <v>BUTTS</v>
      </c>
      <c r="N320" s="12">
        <f t="shared" si="31"/>
        <v>0</v>
      </c>
      <c r="O320" s="12">
        <f t="shared" si="32"/>
        <v>4</v>
      </c>
      <c r="P320" s="12">
        <f t="shared" si="33"/>
        <v>1</v>
      </c>
      <c r="Q320" s="12">
        <f t="shared" si="34"/>
        <v>0</v>
      </c>
      <c r="R320" s="12" t="str">
        <f t="shared" si="35"/>
        <v/>
      </c>
      <c r="S320" s="12" t="str">
        <f t="shared" si="36"/>
        <v/>
      </c>
      <c r="T320" s="12">
        <f t="shared" si="37"/>
        <v>0</v>
      </c>
      <c r="U320" s="12">
        <f t="shared" si="38"/>
        <v>0</v>
      </c>
      <c r="V320" s="12">
        <f t="shared" si="39"/>
        <v>0</v>
      </c>
    </row>
    <row r="321" spans="2:22" x14ac:dyDescent="0.2">
      <c r="B321" s="6" t="s">
        <v>398</v>
      </c>
      <c r="C321" s="7">
        <v>37563</v>
      </c>
      <c r="D321" s="8" t="s">
        <v>390</v>
      </c>
      <c r="E321" s="8" t="s">
        <v>21</v>
      </c>
      <c r="F321" s="6">
        <v>344</v>
      </c>
      <c r="G321" s="6">
        <v>37</v>
      </c>
      <c r="H321" s="6">
        <v>0</v>
      </c>
      <c r="I321" s="6" t="s">
        <v>15</v>
      </c>
      <c r="J321" s="6" t="s">
        <v>18</v>
      </c>
      <c r="K321" s="6" t="s">
        <v>53</v>
      </c>
      <c r="L321" t="str">
        <f>VLOOKUP(E321,Lookup_Data!$C$7:$E$25,2,FALSE)</f>
        <v>England</v>
      </c>
      <c r="M321" t="str">
        <f>VLOOKUP(E321,Lookup_Data!$C$7:$E$25,3,FALSE)</f>
        <v>BUTTS</v>
      </c>
      <c r="N321" s="12">
        <f t="shared" si="31"/>
        <v>0</v>
      </c>
      <c r="O321" s="12">
        <f t="shared" si="32"/>
        <v>5</v>
      </c>
      <c r="P321" s="12">
        <f t="shared" si="33"/>
        <v>2</v>
      </c>
      <c r="Q321" s="12">
        <f t="shared" si="34"/>
        <v>0</v>
      </c>
      <c r="R321" s="12" t="str">
        <f t="shared" si="35"/>
        <v/>
      </c>
      <c r="S321" s="12" t="str">
        <f t="shared" si="36"/>
        <v/>
      </c>
      <c r="T321" s="12">
        <f t="shared" si="37"/>
        <v>0</v>
      </c>
      <c r="U321" s="12">
        <f t="shared" si="38"/>
        <v>0</v>
      </c>
      <c r="V321" s="12">
        <f t="shared" si="39"/>
        <v>0</v>
      </c>
    </row>
    <row r="322" spans="2:22" x14ac:dyDescent="0.2">
      <c r="B322" s="6" t="s">
        <v>398</v>
      </c>
      <c r="C322" s="7">
        <v>37563</v>
      </c>
      <c r="D322" s="8" t="s">
        <v>414</v>
      </c>
      <c r="E322" s="8" t="s">
        <v>21</v>
      </c>
      <c r="F322" s="6">
        <v>341</v>
      </c>
      <c r="G322" s="6">
        <v>57</v>
      </c>
      <c r="H322" s="6">
        <v>1</v>
      </c>
      <c r="I322" s="6" t="s">
        <v>15</v>
      </c>
      <c r="J322" s="6" t="s">
        <v>18</v>
      </c>
      <c r="K322" s="6" t="s">
        <v>53</v>
      </c>
      <c r="L322" t="str">
        <f>VLOOKUP(E322,Lookup_Data!$C$7:$E$25,2,FALSE)</f>
        <v>England</v>
      </c>
      <c r="M322" t="str">
        <f>VLOOKUP(E322,Lookup_Data!$C$7:$E$25,3,FALSE)</f>
        <v>BUTTS</v>
      </c>
      <c r="N322" s="12">
        <f t="shared" si="31"/>
        <v>0</v>
      </c>
      <c r="O322" s="12">
        <f t="shared" si="32"/>
        <v>6</v>
      </c>
      <c r="P322" s="12">
        <f t="shared" si="33"/>
        <v>3</v>
      </c>
      <c r="Q322" s="12">
        <f t="shared" si="34"/>
        <v>2</v>
      </c>
      <c r="R322" s="12" t="str">
        <f t="shared" si="35"/>
        <v>Nov2</v>
      </c>
      <c r="S322" s="12" t="str">
        <f t="shared" si="36"/>
        <v>Birmingham 'Nov2'</v>
      </c>
      <c r="T322" s="12">
        <f t="shared" si="37"/>
        <v>1051</v>
      </c>
      <c r="U322" s="12">
        <f t="shared" si="38"/>
        <v>154</v>
      </c>
      <c r="V322" s="12">
        <f t="shared" si="39"/>
        <v>4</v>
      </c>
    </row>
    <row r="323" spans="2:22" x14ac:dyDescent="0.2">
      <c r="B323" s="6" t="s">
        <v>398</v>
      </c>
      <c r="C323" s="7">
        <v>37563</v>
      </c>
      <c r="D323" s="8" t="s">
        <v>367</v>
      </c>
      <c r="E323" s="8" t="s">
        <v>21</v>
      </c>
      <c r="F323" s="6">
        <v>328</v>
      </c>
      <c r="G323" s="6">
        <v>59</v>
      </c>
      <c r="H323" s="6">
        <v>0</v>
      </c>
      <c r="I323" s="6" t="s">
        <v>15</v>
      </c>
      <c r="J323" s="6" t="s">
        <v>18</v>
      </c>
      <c r="K323" s="6" t="s">
        <v>53</v>
      </c>
      <c r="L323" t="str">
        <f>VLOOKUP(E323,Lookup_Data!$C$7:$E$25,2,FALSE)</f>
        <v>England</v>
      </c>
      <c r="M323" t="str">
        <f>VLOOKUP(E323,Lookup_Data!$C$7:$E$25,3,FALSE)</f>
        <v>BUTTS</v>
      </c>
      <c r="N323" s="12">
        <f t="shared" si="31"/>
        <v>0</v>
      </c>
      <c r="O323" s="12">
        <f t="shared" si="32"/>
        <v>7</v>
      </c>
      <c r="P323" s="12">
        <f t="shared" si="33"/>
        <v>1</v>
      </c>
      <c r="Q323" s="12">
        <f t="shared" si="34"/>
        <v>0</v>
      </c>
      <c r="R323" s="12" t="str">
        <f t="shared" si="35"/>
        <v/>
      </c>
      <c r="S323" s="12" t="str">
        <f t="shared" si="36"/>
        <v/>
      </c>
      <c r="T323" s="12">
        <f t="shared" si="37"/>
        <v>0</v>
      </c>
      <c r="U323" s="12">
        <f t="shared" si="38"/>
        <v>0</v>
      </c>
      <c r="V323" s="12">
        <f t="shared" si="39"/>
        <v>0</v>
      </c>
    </row>
    <row r="324" spans="2:22" x14ac:dyDescent="0.2">
      <c r="B324" s="6" t="s">
        <v>398</v>
      </c>
      <c r="C324" s="7">
        <v>37563</v>
      </c>
      <c r="D324" s="8" t="s">
        <v>417</v>
      </c>
      <c r="E324" s="8" t="s">
        <v>21</v>
      </c>
      <c r="F324" s="6">
        <v>305</v>
      </c>
      <c r="G324" s="6">
        <v>55</v>
      </c>
      <c r="H324" s="6">
        <v>3</v>
      </c>
      <c r="I324" s="6" t="s">
        <v>22</v>
      </c>
      <c r="J324" s="6" t="s">
        <v>18</v>
      </c>
      <c r="K324" s="6" t="s">
        <v>53</v>
      </c>
      <c r="L324" t="str">
        <f>VLOOKUP(E324,Lookup_Data!$C$7:$E$25,2,FALSE)</f>
        <v>England</v>
      </c>
      <c r="M324" t="str">
        <f>VLOOKUP(E324,Lookup_Data!$C$7:$E$25,3,FALSE)</f>
        <v>BUTTS</v>
      </c>
      <c r="N324" s="12">
        <f t="shared" si="31"/>
        <v>0</v>
      </c>
      <c r="O324" s="12">
        <f t="shared" si="32"/>
        <v>8</v>
      </c>
      <c r="P324" s="12">
        <f t="shared" si="33"/>
        <v>2</v>
      </c>
      <c r="Q324" s="12">
        <f t="shared" si="34"/>
        <v>0</v>
      </c>
      <c r="R324" s="12" t="str">
        <f t="shared" si="35"/>
        <v/>
      </c>
      <c r="S324" s="12" t="str">
        <f t="shared" si="36"/>
        <v/>
      </c>
      <c r="T324" s="12">
        <f t="shared" si="37"/>
        <v>0</v>
      </c>
      <c r="U324" s="12">
        <f t="shared" si="38"/>
        <v>0</v>
      </c>
      <c r="V324" s="12">
        <f t="shared" si="39"/>
        <v>0</v>
      </c>
    </row>
    <row r="325" spans="2:22" x14ac:dyDescent="0.2">
      <c r="B325" s="6" t="s">
        <v>398</v>
      </c>
      <c r="C325" s="7">
        <v>37563</v>
      </c>
      <c r="D325" s="8" t="s">
        <v>420</v>
      </c>
      <c r="E325" s="8" t="s">
        <v>21</v>
      </c>
      <c r="F325" s="6">
        <v>301</v>
      </c>
      <c r="G325" s="6">
        <v>57</v>
      </c>
      <c r="H325" s="6">
        <v>0</v>
      </c>
      <c r="I325" s="6" t="s">
        <v>15</v>
      </c>
      <c r="J325" s="6" t="s">
        <v>18</v>
      </c>
      <c r="K325" s="6" t="s">
        <v>53</v>
      </c>
      <c r="L325" t="str">
        <f>VLOOKUP(E325,Lookup_Data!$C$7:$E$25,2,FALSE)</f>
        <v>England</v>
      </c>
      <c r="M325" t="str">
        <f>VLOOKUP(E325,Lookup_Data!$C$7:$E$25,3,FALSE)</f>
        <v>BUTTS</v>
      </c>
      <c r="N325" s="12">
        <f t="shared" si="31"/>
        <v>0</v>
      </c>
      <c r="O325" s="12">
        <f t="shared" si="32"/>
        <v>9</v>
      </c>
      <c r="P325" s="12">
        <f t="shared" si="33"/>
        <v>3</v>
      </c>
      <c r="Q325" s="12">
        <f t="shared" si="34"/>
        <v>3</v>
      </c>
      <c r="R325" s="12" t="str">
        <f t="shared" si="35"/>
        <v>Nov3</v>
      </c>
      <c r="S325" s="12" t="str">
        <f t="shared" si="36"/>
        <v>Birmingham 'Nov3'</v>
      </c>
      <c r="T325" s="12">
        <f t="shared" si="37"/>
        <v>934</v>
      </c>
      <c r="U325" s="12">
        <f t="shared" si="38"/>
        <v>171</v>
      </c>
      <c r="V325" s="12">
        <f t="shared" si="39"/>
        <v>3</v>
      </c>
    </row>
    <row r="326" spans="2:22" x14ac:dyDescent="0.2">
      <c r="B326" s="6" t="s">
        <v>398</v>
      </c>
      <c r="C326" s="7">
        <v>37563</v>
      </c>
      <c r="D326" s="8" t="s">
        <v>161</v>
      </c>
      <c r="E326" s="8" t="s">
        <v>21</v>
      </c>
      <c r="F326" s="6">
        <v>279</v>
      </c>
      <c r="G326" s="6">
        <v>54</v>
      </c>
      <c r="H326" s="6">
        <v>4</v>
      </c>
      <c r="I326" s="6" t="s">
        <v>15</v>
      </c>
      <c r="J326" s="6" t="s">
        <v>18</v>
      </c>
      <c r="K326" s="6" t="s">
        <v>53</v>
      </c>
      <c r="L326" t="str">
        <f>VLOOKUP(E326,Lookup_Data!$C$7:$E$25,2,FALSE)</f>
        <v>England</v>
      </c>
      <c r="M326" t="str">
        <f>VLOOKUP(E326,Lookup_Data!$C$7:$E$25,3,FALSE)</f>
        <v>BUTTS</v>
      </c>
      <c r="N326" s="12">
        <f t="shared" si="31"/>
        <v>0</v>
      </c>
      <c r="O326" s="12">
        <f t="shared" si="32"/>
        <v>10</v>
      </c>
      <c r="P326" s="12">
        <f t="shared" si="33"/>
        <v>1</v>
      </c>
      <c r="Q326" s="12">
        <f t="shared" si="34"/>
        <v>0</v>
      </c>
      <c r="R326" s="12" t="str">
        <f t="shared" si="35"/>
        <v/>
      </c>
      <c r="S326" s="12" t="str">
        <f t="shared" si="36"/>
        <v/>
      </c>
      <c r="T326" s="12">
        <f t="shared" si="37"/>
        <v>0</v>
      </c>
      <c r="U326" s="12">
        <f t="shared" si="38"/>
        <v>0</v>
      </c>
      <c r="V326" s="12">
        <f t="shared" si="39"/>
        <v>0</v>
      </c>
    </row>
    <row r="327" spans="2:22" x14ac:dyDescent="0.2">
      <c r="B327" s="6" t="s">
        <v>398</v>
      </c>
      <c r="C327" s="7">
        <v>37563</v>
      </c>
      <c r="D327" s="8" t="s">
        <v>269</v>
      </c>
      <c r="E327" s="8" t="s">
        <v>21</v>
      </c>
      <c r="F327" s="6">
        <v>253</v>
      </c>
      <c r="G327" s="6">
        <v>52</v>
      </c>
      <c r="H327" s="6">
        <v>3</v>
      </c>
      <c r="I327" s="6" t="s">
        <v>22</v>
      </c>
      <c r="J327" s="6" t="s">
        <v>18</v>
      </c>
      <c r="K327" s="6" t="s">
        <v>53</v>
      </c>
      <c r="L327" t="str">
        <f>VLOOKUP(E327,Lookup_Data!$C$7:$E$25,2,FALSE)</f>
        <v>England</v>
      </c>
      <c r="M327" t="str">
        <f>VLOOKUP(E327,Lookup_Data!$C$7:$E$25,3,FALSE)</f>
        <v>BUTTS</v>
      </c>
      <c r="N327" s="12">
        <f t="shared" si="31"/>
        <v>0</v>
      </c>
      <c r="O327" s="12">
        <f t="shared" si="32"/>
        <v>11</v>
      </c>
      <c r="P327" s="12">
        <f t="shared" si="33"/>
        <v>2</v>
      </c>
      <c r="Q327" s="12">
        <f t="shared" si="34"/>
        <v>0</v>
      </c>
      <c r="R327" s="12" t="str">
        <f t="shared" si="35"/>
        <v/>
      </c>
      <c r="S327" s="12" t="str">
        <f t="shared" si="36"/>
        <v/>
      </c>
      <c r="T327" s="12">
        <f t="shared" si="37"/>
        <v>0</v>
      </c>
      <c r="U327" s="12">
        <f t="shared" si="38"/>
        <v>0</v>
      </c>
      <c r="V327" s="12">
        <f t="shared" si="39"/>
        <v>0</v>
      </c>
    </row>
    <row r="328" spans="2:22" x14ac:dyDescent="0.2">
      <c r="B328" s="6" t="s">
        <v>398</v>
      </c>
      <c r="C328" s="7">
        <v>37563</v>
      </c>
      <c r="D328" s="8" t="s">
        <v>307</v>
      </c>
      <c r="E328" s="8" t="s">
        <v>21</v>
      </c>
      <c r="F328" s="6">
        <v>227</v>
      </c>
      <c r="G328" s="6">
        <v>45</v>
      </c>
      <c r="H328" s="6">
        <v>2</v>
      </c>
      <c r="I328" s="6" t="s">
        <v>22</v>
      </c>
      <c r="J328" s="6" t="s">
        <v>18</v>
      </c>
      <c r="K328" s="6" t="s">
        <v>53</v>
      </c>
      <c r="L328" t="str">
        <f>VLOOKUP(E328,Lookup_Data!$C$7:$E$25,2,FALSE)</f>
        <v>England</v>
      </c>
      <c r="M328" t="str">
        <f>VLOOKUP(E328,Lookup_Data!$C$7:$E$25,3,FALSE)</f>
        <v>BUTTS</v>
      </c>
      <c r="N328" s="12">
        <f t="shared" si="31"/>
        <v>0</v>
      </c>
      <c r="O328" s="12">
        <f t="shared" si="32"/>
        <v>12</v>
      </c>
      <c r="P328" s="12">
        <f t="shared" si="33"/>
        <v>3</v>
      </c>
      <c r="Q328" s="12">
        <f t="shared" si="34"/>
        <v>4</v>
      </c>
      <c r="R328" s="12" t="str">
        <f t="shared" si="35"/>
        <v>Nov4</v>
      </c>
      <c r="S328" s="12" t="str">
        <f t="shared" si="36"/>
        <v>Birmingham 'Nov4'</v>
      </c>
      <c r="T328" s="12">
        <f t="shared" si="37"/>
        <v>759</v>
      </c>
      <c r="U328" s="12">
        <f t="shared" si="38"/>
        <v>151</v>
      </c>
      <c r="V328" s="12">
        <f t="shared" si="39"/>
        <v>9</v>
      </c>
    </row>
    <row r="329" spans="2:22" x14ac:dyDescent="0.2">
      <c r="B329" s="6" t="s">
        <v>398</v>
      </c>
      <c r="C329" s="7">
        <v>37563</v>
      </c>
      <c r="D329" s="8" t="s">
        <v>427</v>
      </c>
      <c r="E329" s="8" t="s">
        <v>21</v>
      </c>
      <c r="F329" s="6">
        <v>200</v>
      </c>
      <c r="G329" s="6">
        <v>51</v>
      </c>
      <c r="H329" s="6">
        <v>1</v>
      </c>
      <c r="I329" s="6" t="s">
        <v>15</v>
      </c>
      <c r="J329" s="6" t="s">
        <v>18</v>
      </c>
      <c r="K329" s="6" t="s">
        <v>53</v>
      </c>
      <c r="L329" t="str">
        <f>VLOOKUP(E329,Lookup_Data!$C$7:$E$25,2,FALSE)</f>
        <v>England</v>
      </c>
      <c r="M329" t="str">
        <f>VLOOKUP(E329,Lookup_Data!$C$7:$E$25,3,FALSE)</f>
        <v>BUTTS</v>
      </c>
      <c r="N329" s="12">
        <f t="shared" si="31"/>
        <v>0</v>
      </c>
      <c r="O329" s="12">
        <f t="shared" si="32"/>
        <v>13</v>
      </c>
      <c r="P329" s="12">
        <f t="shared" si="33"/>
        <v>1</v>
      </c>
      <c r="Q329" s="12">
        <f t="shared" si="34"/>
        <v>0</v>
      </c>
      <c r="R329" s="12" t="str">
        <f t="shared" si="35"/>
        <v/>
      </c>
      <c r="S329" s="12" t="str">
        <f t="shared" si="36"/>
        <v/>
      </c>
      <c r="T329" s="12">
        <f t="shared" si="37"/>
        <v>0</v>
      </c>
      <c r="U329" s="12">
        <f t="shared" si="38"/>
        <v>0</v>
      </c>
      <c r="V329" s="12">
        <f t="shared" si="39"/>
        <v>0</v>
      </c>
    </row>
    <row r="330" spans="2:22" x14ac:dyDescent="0.2">
      <c r="B330" s="6" t="s">
        <v>398</v>
      </c>
      <c r="C330" s="7">
        <v>37563</v>
      </c>
      <c r="D330" s="8" t="s">
        <v>186</v>
      </c>
      <c r="E330" s="8" t="s">
        <v>21</v>
      </c>
      <c r="F330" s="6">
        <v>198</v>
      </c>
      <c r="G330" s="6">
        <v>57</v>
      </c>
      <c r="H330" s="6">
        <v>2</v>
      </c>
      <c r="I330" s="6" t="s">
        <v>15</v>
      </c>
      <c r="J330" s="6" t="s">
        <v>18</v>
      </c>
      <c r="K330" s="6" t="s">
        <v>53</v>
      </c>
      <c r="L330" t="str">
        <f>VLOOKUP(E330,Lookup_Data!$C$7:$E$25,2,FALSE)</f>
        <v>England</v>
      </c>
      <c r="M330" t="str">
        <f>VLOOKUP(E330,Lookup_Data!$C$7:$E$25,3,FALSE)</f>
        <v>BUTTS</v>
      </c>
      <c r="N330" s="12">
        <f t="shared" si="31"/>
        <v>0</v>
      </c>
      <c r="O330" s="12">
        <f t="shared" si="32"/>
        <v>14</v>
      </c>
      <c r="P330" s="12">
        <f t="shared" si="33"/>
        <v>2</v>
      </c>
      <c r="Q330" s="12">
        <f t="shared" si="34"/>
        <v>0</v>
      </c>
      <c r="R330" s="12" t="str">
        <f t="shared" si="35"/>
        <v/>
      </c>
      <c r="S330" s="12" t="str">
        <f t="shared" si="36"/>
        <v/>
      </c>
      <c r="T330" s="12">
        <f t="shared" si="37"/>
        <v>0</v>
      </c>
      <c r="U330" s="12">
        <f t="shared" si="38"/>
        <v>0</v>
      </c>
      <c r="V330" s="12">
        <f t="shared" si="39"/>
        <v>0</v>
      </c>
    </row>
    <row r="331" spans="2:22" x14ac:dyDescent="0.2">
      <c r="B331" s="6" t="s">
        <v>398</v>
      </c>
      <c r="C331" s="7">
        <v>37563</v>
      </c>
      <c r="D331" s="8" t="s">
        <v>430</v>
      </c>
      <c r="E331" s="8" t="s">
        <v>21</v>
      </c>
      <c r="F331" s="6">
        <v>186</v>
      </c>
      <c r="G331" s="6">
        <v>43</v>
      </c>
      <c r="H331" s="6">
        <v>1</v>
      </c>
      <c r="I331" s="6" t="s">
        <v>22</v>
      </c>
      <c r="J331" s="6" t="s">
        <v>18</v>
      </c>
      <c r="K331" s="6" t="s">
        <v>53</v>
      </c>
      <c r="L331" t="str">
        <f>VLOOKUP(E331,Lookup_Data!$C$7:$E$25,2,FALSE)</f>
        <v>England</v>
      </c>
      <c r="M331" t="str">
        <f>VLOOKUP(E331,Lookup_Data!$C$7:$E$25,3,FALSE)</f>
        <v>BUTTS</v>
      </c>
      <c r="N331" s="12">
        <f t="shared" si="31"/>
        <v>0</v>
      </c>
      <c r="O331" s="12">
        <f t="shared" si="32"/>
        <v>15</v>
      </c>
      <c r="P331" s="12">
        <f t="shared" si="33"/>
        <v>3</v>
      </c>
      <c r="Q331" s="12">
        <f t="shared" si="34"/>
        <v>5</v>
      </c>
      <c r="R331" s="12" t="str">
        <f t="shared" si="35"/>
        <v>Nov5</v>
      </c>
      <c r="S331" s="12" t="str">
        <f t="shared" si="36"/>
        <v>Birmingham 'Nov5'</v>
      </c>
      <c r="T331" s="12">
        <f t="shared" si="37"/>
        <v>584</v>
      </c>
      <c r="U331" s="12">
        <f t="shared" si="38"/>
        <v>151</v>
      </c>
      <c r="V331" s="12">
        <f t="shared" si="39"/>
        <v>4</v>
      </c>
    </row>
    <row r="332" spans="2:22" x14ac:dyDescent="0.2">
      <c r="B332" s="6" t="s">
        <v>398</v>
      </c>
      <c r="C332" s="7">
        <v>37563</v>
      </c>
      <c r="D332" s="8" t="s">
        <v>431</v>
      </c>
      <c r="E332" s="8" t="s">
        <v>21</v>
      </c>
      <c r="F332" s="6">
        <v>178</v>
      </c>
      <c r="G332" s="6">
        <v>39</v>
      </c>
      <c r="H332" s="6">
        <v>1</v>
      </c>
      <c r="I332" s="6" t="s">
        <v>15</v>
      </c>
      <c r="J332" s="6" t="s">
        <v>18</v>
      </c>
      <c r="K332" s="6" t="s">
        <v>53</v>
      </c>
      <c r="L332" t="str">
        <f>VLOOKUP(E332,Lookup_Data!$C$7:$E$25,2,FALSE)</f>
        <v>England</v>
      </c>
      <c r="M332" t="str">
        <f>VLOOKUP(E332,Lookup_Data!$C$7:$E$25,3,FALSE)</f>
        <v>BUTTS</v>
      </c>
      <c r="N332" s="12">
        <f t="shared" si="31"/>
        <v>0</v>
      </c>
      <c r="O332" s="12">
        <f t="shared" si="32"/>
        <v>16</v>
      </c>
      <c r="P332" s="12">
        <f t="shared" si="33"/>
        <v>1</v>
      </c>
      <c r="Q332" s="12">
        <f t="shared" si="34"/>
        <v>0</v>
      </c>
      <c r="R332" s="12" t="str">
        <f t="shared" si="35"/>
        <v/>
      </c>
      <c r="S332" s="12" t="str">
        <f t="shared" si="36"/>
        <v/>
      </c>
      <c r="T332" s="12">
        <f t="shared" si="37"/>
        <v>0</v>
      </c>
      <c r="U332" s="12">
        <f t="shared" si="38"/>
        <v>0</v>
      </c>
      <c r="V332" s="12">
        <f t="shared" si="39"/>
        <v>0</v>
      </c>
    </row>
    <row r="333" spans="2:22" x14ac:dyDescent="0.2">
      <c r="B333" s="6" t="s">
        <v>398</v>
      </c>
      <c r="C333" s="7">
        <v>37563</v>
      </c>
      <c r="D333" s="8" t="s">
        <v>433</v>
      </c>
      <c r="E333" s="8" t="s">
        <v>21</v>
      </c>
      <c r="F333" s="6">
        <v>146</v>
      </c>
      <c r="G333" s="6">
        <v>41</v>
      </c>
      <c r="H333" s="6">
        <v>1</v>
      </c>
      <c r="I333" s="6" t="s">
        <v>22</v>
      </c>
      <c r="J333" s="6" t="s">
        <v>18</v>
      </c>
      <c r="K333" s="6" t="s">
        <v>53</v>
      </c>
      <c r="L333" t="str">
        <f>VLOOKUP(E333,Lookup_Data!$C$7:$E$25,2,FALSE)</f>
        <v>England</v>
      </c>
      <c r="M333" t="str">
        <f>VLOOKUP(E333,Lookup_Data!$C$7:$E$25,3,FALSE)</f>
        <v>BUTTS</v>
      </c>
      <c r="N333" s="12">
        <f t="shared" si="31"/>
        <v>0</v>
      </c>
      <c r="O333" s="12">
        <f t="shared" si="32"/>
        <v>17</v>
      </c>
      <c r="P333" s="12">
        <f t="shared" si="33"/>
        <v>2</v>
      </c>
      <c r="Q333" s="12">
        <f t="shared" si="34"/>
        <v>0</v>
      </c>
      <c r="R333" s="12" t="str">
        <f t="shared" si="35"/>
        <v/>
      </c>
      <c r="S333" s="12" t="str">
        <f t="shared" si="36"/>
        <v/>
      </c>
      <c r="T333" s="12">
        <f t="shared" si="37"/>
        <v>0</v>
      </c>
      <c r="U333" s="12">
        <f t="shared" si="38"/>
        <v>0</v>
      </c>
      <c r="V333" s="12">
        <f t="shared" si="39"/>
        <v>0</v>
      </c>
    </row>
    <row r="334" spans="2:22" x14ac:dyDescent="0.2">
      <c r="B334" s="6" t="s">
        <v>398</v>
      </c>
      <c r="C334" s="7">
        <v>37563</v>
      </c>
      <c r="D334" s="8" t="s">
        <v>434</v>
      </c>
      <c r="E334" s="8" t="s">
        <v>21</v>
      </c>
      <c r="F334" s="6">
        <v>145</v>
      </c>
      <c r="G334" s="6">
        <v>30</v>
      </c>
      <c r="H334" s="6">
        <v>0</v>
      </c>
      <c r="I334" s="6" t="s">
        <v>22</v>
      </c>
      <c r="J334" s="6" t="s">
        <v>18</v>
      </c>
      <c r="K334" s="6" t="s">
        <v>53</v>
      </c>
      <c r="L334" t="str">
        <f>VLOOKUP(E334,Lookup_Data!$C$7:$E$25,2,FALSE)</f>
        <v>England</v>
      </c>
      <c r="M334" t="str">
        <f>VLOOKUP(E334,Lookup_Data!$C$7:$E$25,3,FALSE)</f>
        <v>BUTTS</v>
      </c>
      <c r="N334" s="12">
        <f t="shared" si="31"/>
        <v>0</v>
      </c>
      <c r="O334" s="12">
        <f t="shared" si="32"/>
        <v>18</v>
      </c>
      <c r="P334" s="12">
        <f t="shared" si="33"/>
        <v>3</v>
      </c>
      <c r="Q334" s="12">
        <f t="shared" si="34"/>
        <v>6</v>
      </c>
      <c r="R334" s="12" t="str">
        <f t="shared" si="35"/>
        <v>Nov6</v>
      </c>
      <c r="S334" s="12" t="str">
        <f t="shared" si="36"/>
        <v>Birmingham 'Nov6'</v>
      </c>
      <c r="T334" s="12">
        <f t="shared" si="37"/>
        <v>469</v>
      </c>
      <c r="U334" s="12">
        <f t="shared" si="38"/>
        <v>110</v>
      </c>
      <c r="V334" s="12">
        <f t="shared" si="39"/>
        <v>2</v>
      </c>
    </row>
    <row r="335" spans="2:22" x14ac:dyDescent="0.2">
      <c r="B335" s="6" t="s">
        <v>398</v>
      </c>
      <c r="C335" s="7">
        <v>37563</v>
      </c>
      <c r="D335" s="8" t="s">
        <v>435</v>
      </c>
      <c r="E335" s="8" t="s">
        <v>21</v>
      </c>
      <c r="F335" s="6">
        <v>133</v>
      </c>
      <c r="G335" s="6">
        <v>36</v>
      </c>
      <c r="H335" s="6">
        <v>0</v>
      </c>
      <c r="I335" s="6" t="s">
        <v>22</v>
      </c>
      <c r="J335" s="6" t="s">
        <v>18</v>
      </c>
      <c r="K335" s="6" t="s">
        <v>53</v>
      </c>
      <c r="L335" t="str">
        <f>VLOOKUP(E335,Lookup_Data!$C$7:$E$25,2,FALSE)</f>
        <v>England</v>
      </c>
      <c r="M335" t="str">
        <f>VLOOKUP(E335,Lookup_Data!$C$7:$E$25,3,FALSE)</f>
        <v>BUTTS</v>
      </c>
      <c r="N335" s="12">
        <f t="shared" si="31"/>
        <v>0</v>
      </c>
      <c r="O335" s="12">
        <f t="shared" si="32"/>
        <v>19</v>
      </c>
      <c r="P335" s="12">
        <f t="shared" si="33"/>
        <v>1</v>
      </c>
      <c r="Q335" s="12">
        <f t="shared" si="34"/>
        <v>7</v>
      </c>
      <c r="R335" s="12" t="str">
        <f t="shared" si="35"/>
        <v>Nov7</v>
      </c>
      <c r="S335" s="12" t="str">
        <f t="shared" si="36"/>
        <v>Birmingham 'Nov7'</v>
      </c>
      <c r="T335" s="12">
        <f t="shared" si="37"/>
        <v>133</v>
      </c>
      <c r="U335" s="12">
        <f t="shared" si="38"/>
        <v>36</v>
      </c>
      <c r="V335" s="12">
        <f t="shared" si="39"/>
        <v>0</v>
      </c>
    </row>
    <row r="336" spans="2:22" x14ac:dyDescent="0.2">
      <c r="B336" s="6" t="s">
        <v>398</v>
      </c>
      <c r="C336" s="7">
        <v>37558</v>
      </c>
      <c r="D336" s="8" t="s">
        <v>344</v>
      </c>
      <c r="E336" s="8" t="s">
        <v>50</v>
      </c>
      <c r="F336" s="6">
        <v>390</v>
      </c>
      <c r="G336" s="6">
        <v>58</v>
      </c>
      <c r="H336" s="6">
        <v>4</v>
      </c>
      <c r="I336" s="6" t="s">
        <v>15</v>
      </c>
      <c r="J336" s="6" t="s">
        <v>18</v>
      </c>
      <c r="K336" s="6" t="s">
        <v>53</v>
      </c>
      <c r="L336" t="str">
        <f>VLOOKUP(E336,Lookup_Data!$C$7:$E$25,2,FALSE)</f>
        <v>England</v>
      </c>
      <c r="M336" t="str">
        <f>VLOOKUP(E336,Lookup_Data!$C$7:$E$25,3,FALSE)</f>
        <v>None</v>
      </c>
      <c r="N336" s="12">
        <f t="shared" si="31"/>
        <v>1</v>
      </c>
      <c r="O336" s="12">
        <f t="shared" si="32"/>
        <v>1</v>
      </c>
      <c r="P336" s="12">
        <f t="shared" si="33"/>
        <v>1</v>
      </c>
      <c r="Q336" s="12">
        <f t="shared" si="34"/>
        <v>0</v>
      </c>
      <c r="R336" s="12" t="str">
        <f t="shared" si="35"/>
        <v/>
      </c>
      <c r="S336" s="12" t="str">
        <f t="shared" si="36"/>
        <v/>
      </c>
      <c r="T336" s="12">
        <f t="shared" si="37"/>
        <v>0</v>
      </c>
      <c r="U336" s="12">
        <f t="shared" si="38"/>
        <v>0</v>
      </c>
      <c r="V336" s="12">
        <f t="shared" si="39"/>
        <v>0</v>
      </c>
    </row>
    <row r="337" spans="2:22" x14ac:dyDescent="0.2">
      <c r="B337" s="6" t="s">
        <v>398</v>
      </c>
      <c r="C337" s="7">
        <v>37557</v>
      </c>
      <c r="D337" s="8" t="s">
        <v>123</v>
      </c>
      <c r="E337" s="8" t="s">
        <v>50</v>
      </c>
      <c r="F337" s="6">
        <v>324</v>
      </c>
      <c r="G337" s="6">
        <v>58</v>
      </c>
      <c r="H337" s="6">
        <v>2</v>
      </c>
      <c r="I337" s="6" t="s">
        <v>15</v>
      </c>
      <c r="J337" s="6" t="s">
        <v>18</v>
      </c>
      <c r="K337" s="6" t="s">
        <v>53</v>
      </c>
      <c r="L337" t="str">
        <f>VLOOKUP(E337,Lookup_Data!$C$7:$E$25,2,FALSE)</f>
        <v>England</v>
      </c>
      <c r="M337" t="str">
        <f>VLOOKUP(E337,Lookup_Data!$C$7:$E$25,3,FALSE)</f>
        <v>None</v>
      </c>
      <c r="N337" s="12">
        <f t="shared" si="31"/>
        <v>0</v>
      </c>
      <c r="O337" s="12">
        <f t="shared" si="32"/>
        <v>2</v>
      </c>
      <c r="P337" s="12">
        <f t="shared" si="33"/>
        <v>2</v>
      </c>
      <c r="Q337" s="12">
        <f t="shared" si="34"/>
        <v>0</v>
      </c>
      <c r="R337" s="12" t="str">
        <f t="shared" si="35"/>
        <v/>
      </c>
      <c r="S337" s="12" t="str">
        <f t="shared" si="36"/>
        <v/>
      </c>
      <c r="T337" s="12">
        <f t="shared" si="37"/>
        <v>0</v>
      </c>
      <c r="U337" s="12">
        <f t="shared" si="38"/>
        <v>0</v>
      </c>
      <c r="V337" s="12">
        <f t="shared" si="39"/>
        <v>0</v>
      </c>
    </row>
    <row r="338" spans="2:22" x14ac:dyDescent="0.2">
      <c r="B338" s="6" t="s">
        <v>398</v>
      </c>
      <c r="C338" s="7">
        <v>37550</v>
      </c>
      <c r="D338" s="8" t="s">
        <v>147</v>
      </c>
      <c r="E338" s="8" t="s">
        <v>50</v>
      </c>
      <c r="F338" s="6">
        <v>278</v>
      </c>
      <c r="G338" s="6">
        <v>55</v>
      </c>
      <c r="H338" s="6">
        <v>1</v>
      </c>
      <c r="I338" s="6" t="s">
        <v>15</v>
      </c>
      <c r="J338" s="6" t="s">
        <v>18</v>
      </c>
      <c r="K338" s="6" t="s">
        <v>53</v>
      </c>
      <c r="L338" t="str">
        <f>VLOOKUP(E338,Lookup_Data!$C$7:$E$25,2,FALSE)</f>
        <v>England</v>
      </c>
      <c r="M338" t="str">
        <f>VLOOKUP(E338,Lookup_Data!$C$7:$E$25,3,FALSE)</f>
        <v>None</v>
      </c>
      <c r="N338" s="12">
        <f t="shared" si="31"/>
        <v>0</v>
      </c>
      <c r="O338" s="12">
        <f t="shared" si="32"/>
        <v>3</v>
      </c>
      <c r="P338" s="12">
        <f t="shared" si="33"/>
        <v>3</v>
      </c>
      <c r="Q338" s="12">
        <f t="shared" si="34"/>
        <v>1</v>
      </c>
      <c r="R338" s="12" t="str">
        <f t="shared" si="35"/>
        <v>Nov1</v>
      </c>
      <c r="S338" s="12" t="str">
        <f t="shared" si="36"/>
        <v>Lancaster 'Nov1'</v>
      </c>
      <c r="T338" s="12">
        <f t="shared" si="37"/>
        <v>992</v>
      </c>
      <c r="U338" s="12">
        <f t="shared" si="38"/>
        <v>171</v>
      </c>
      <c r="V338" s="12">
        <f t="shared" si="39"/>
        <v>7</v>
      </c>
    </row>
    <row r="339" spans="2:22" x14ac:dyDescent="0.2">
      <c r="B339" s="6" t="s">
        <v>398</v>
      </c>
      <c r="C339" s="7">
        <v>37562</v>
      </c>
      <c r="D339" s="8" t="s">
        <v>77</v>
      </c>
      <c r="E339" s="8" t="s">
        <v>24</v>
      </c>
      <c r="F339" s="6">
        <v>461</v>
      </c>
      <c r="G339" s="6">
        <v>60</v>
      </c>
      <c r="H339" s="6">
        <v>7</v>
      </c>
      <c r="I339" s="6" t="s">
        <v>15</v>
      </c>
      <c r="J339" s="6" t="s">
        <v>18</v>
      </c>
      <c r="K339" s="6" t="s">
        <v>53</v>
      </c>
      <c r="L339" t="str">
        <f>VLOOKUP(E339,Lookup_Data!$C$7:$E$25,2,FALSE)</f>
        <v>England</v>
      </c>
      <c r="M339" t="str">
        <f>VLOOKUP(E339,Lookup_Data!$C$7:$E$25,3,FALSE)</f>
        <v>BUTTS</v>
      </c>
      <c r="N339" s="12">
        <f t="shared" si="31"/>
        <v>1</v>
      </c>
      <c r="O339" s="12">
        <f t="shared" si="32"/>
        <v>1</v>
      </c>
      <c r="P339" s="12">
        <f t="shared" si="33"/>
        <v>1</v>
      </c>
      <c r="Q339" s="12">
        <f t="shared" si="34"/>
        <v>0</v>
      </c>
      <c r="R339" s="12" t="str">
        <f t="shared" si="35"/>
        <v/>
      </c>
      <c r="S339" s="12" t="str">
        <f t="shared" si="36"/>
        <v/>
      </c>
      <c r="T339" s="12">
        <f t="shared" si="37"/>
        <v>0</v>
      </c>
      <c r="U339" s="12">
        <f t="shared" si="38"/>
        <v>0</v>
      </c>
      <c r="V339" s="12">
        <f t="shared" si="39"/>
        <v>0</v>
      </c>
    </row>
    <row r="340" spans="2:22" x14ac:dyDescent="0.2">
      <c r="B340" s="6" t="s">
        <v>398</v>
      </c>
      <c r="C340" s="7">
        <v>37561</v>
      </c>
      <c r="D340" s="8" t="s">
        <v>95</v>
      </c>
      <c r="E340" s="8" t="s">
        <v>24</v>
      </c>
      <c r="F340" s="6">
        <v>331</v>
      </c>
      <c r="G340" s="6">
        <v>56</v>
      </c>
      <c r="H340" s="6">
        <v>5</v>
      </c>
      <c r="I340" s="6" t="s">
        <v>15</v>
      </c>
      <c r="J340" s="6" t="s">
        <v>18</v>
      </c>
      <c r="K340" s="6" t="s">
        <v>53</v>
      </c>
      <c r="L340" t="str">
        <f>VLOOKUP(E340,Lookup_Data!$C$7:$E$25,2,FALSE)</f>
        <v>England</v>
      </c>
      <c r="M340" t="str">
        <f>VLOOKUP(E340,Lookup_Data!$C$7:$E$25,3,FALSE)</f>
        <v>BUTTS</v>
      </c>
      <c r="N340" s="12">
        <f t="shared" si="31"/>
        <v>0</v>
      </c>
      <c r="O340" s="12">
        <f t="shared" si="32"/>
        <v>2</v>
      </c>
      <c r="P340" s="12">
        <f t="shared" si="33"/>
        <v>2</v>
      </c>
      <c r="Q340" s="12">
        <f t="shared" si="34"/>
        <v>0</v>
      </c>
      <c r="R340" s="12" t="str">
        <f t="shared" si="35"/>
        <v/>
      </c>
      <c r="S340" s="12" t="str">
        <f t="shared" si="36"/>
        <v/>
      </c>
      <c r="T340" s="12">
        <f t="shared" si="37"/>
        <v>0</v>
      </c>
      <c r="U340" s="12">
        <f t="shared" si="38"/>
        <v>0</v>
      </c>
      <c r="V340" s="12">
        <f t="shared" si="39"/>
        <v>0</v>
      </c>
    </row>
    <row r="341" spans="2:22" x14ac:dyDescent="0.2">
      <c r="B341" s="6" t="s">
        <v>398</v>
      </c>
      <c r="C341" s="7">
        <v>37563</v>
      </c>
      <c r="D341" s="8" t="s">
        <v>157</v>
      </c>
      <c r="E341" s="8" t="s">
        <v>24</v>
      </c>
      <c r="F341" s="6">
        <v>324</v>
      </c>
      <c r="G341" s="6">
        <v>56</v>
      </c>
      <c r="H341" s="6">
        <v>3</v>
      </c>
      <c r="I341" s="6" t="s">
        <v>15</v>
      </c>
      <c r="J341" s="6" t="s">
        <v>80</v>
      </c>
      <c r="K341" s="6" t="s">
        <v>53</v>
      </c>
      <c r="L341" t="str">
        <f>VLOOKUP(E341,Lookup_Data!$C$7:$E$25,2,FALSE)</f>
        <v>England</v>
      </c>
      <c r="M341" t="str">
        <f>VLOOKUP(E341,Lookup_Data!$C$7:$E$25,3,FALSE)</f>
        <v>BUTTS</v>
      </c>
      <c r="N341" s="12">
        <f t="shared" si="31"/>
        <v>0</v>
      </c>
      <c r="O341" s="12">
        <f t="shared" si="32"/>
        <v>3</v>
      </c>
      <c r="P341" s="12">
        <f t="shared" si="33"/>
        <v>3</v>
      </c>
      <c r="Q341" s="12">
        <f t="shared" si="34"/>
        <v>1</v>
      </c>
      <c r="R341" s="12" t="str">
        <f t="shared" si="35"/>
        <v>Nov1</v>
      </c>
      <c r="S341" s="12" t="str">
        <f t="shared" si="36"/>
        <v>Loughborough 'Nov1'</v>
      </c>
      <c r="T341" s="12">
        <f t="shared" si="37"/>
        <v>1116</v>
      </c>
      <c r="U341" s="12">
        <f t="shared" si="38"/>
        <v>172</v>
      </c>
      <c r="V341" s="12">
        <f t="shared" si="39"/>
        <v>15</v>
      </c>
    </row>
    <row r="342" spans="2:22" x14ac:dyDescent="0.2">
      <c r="B342" s="6" t="s">
        <v>398</v>
      </c>
      <c r="C342" s="7">
        <v>37563</v>
      </c>
      <c r="D342" s="8" t="s">
        <v>221</v>
      </c>
      <c r="E342" s="8" t="s">
        <v>24</v>
      </c>
      <c r="F342" s="6">
        <v>303</v>
      </c>
      <c r="G342" s="6">
        <v>55</v>
      </c>
      <c r="H342" s="6">
        <v>3</v>
      </c>
      <c r="I342" s="6" t="s">
        <v>15</v>
      </c>
      <c r="J342" s="6" t="s">
        <v>18</v>
      </c>
      <c r="K342" s="6" t="s">
        <v>53</v>
      </c>
      <c r="L342" t="str">
        <f>VLOOKUP(E342,Lookup_Data!$C$7:$E$25,2,FALSE)</f>
        <v>England</v>
      </c>
      <c r="M342" t="str">
        <f>VLOOKUP(E342,Lookup_Data!$C$7:$E$25,3,FALSE)</f>
        <v>BUTTS</v>
      </c>
      <c r="N342" s="12">
        <f t="shared" si="31"/>
        <v>0</v>
      </c>
      <c r="O342" s="12">
        <f t="shared" si="32"/>
        <v>4</v>
      </c>
      <c r="P342" s="12">
        <f t="shared" si="33"/>
        <v>1</v>
      </c>
      <c r="Q342" s="12">
        <f t="shared" si="34"/>
        <v>2</v>
      </c>
      <c r="R342" s="12" t="str">
        <f t="shared" si="35"/>
        <v>Nov2</v>
      </c>
      <c r="S342" s="12" t="str">
        <f t="shared" si="36"/>
        <v>Loughborough 'Nov2'</v>
      </c>
      <c r="T342" s="12">
        <f t="shared" si="37"/>
        <v>303</v>
      </c>
      <c r="U342" s="12">
        <f t="shared" si="38"/>
        <v>55</v>
      </c>
      <c r="V342" s="12">
        <f t="shared" si="39"/>
        <v>3</v>
      </c>
    </row>
    <row r="343" spans="2:22" x14ac:dyDescent="0.2">
      <c r="B343" s="6" t="s">
        <v>398</v>
      </c>
      <c r="C343" s="7">
        <v>37499</v>
      </c>
      <c r="D343" s="8" t="s">
        <v>358</v>
      </c>
      <c r="E343" s="8" t="s">
        <v>83</v>
      </c>
      <c r="F343" s="6">
        <v>376</v>
      </c>
      <c r="G343" s="6">
        <v>57</v>
      </c>
      <c r="H343" s="6">
        <v>1</v>
      </c>
      <c r="I343" s="6" t="s">
        <v>15</v>
      </c>
      <c r="J343" s="6" t="s">
        <v>18</v>
      </c>
      <c r="K343" s="6" t="s">
        <v>53</v>
      </c>
      <c r="L343" t="str">
        <f>VLOOKUP(E343,Lookup_Data!$C$7:$E$25,2,FALSE)</f>
        <v>England</v>
      </c>
      <c r="M343" t="str">
        <f>VLOOKUP(E343,Lookup_Data!$C$7:$E$25,3,FALSE)</f>
        <v>NEUAL</v>
      </c>
      <c r="N343" s="12">
        <f t="shared" si="31"/>
        <v>1</v>
      </c>
      <c r="O343" s="12">
        <f t="shared" si="32"/>
        <v>1</v>
      </c>
      <c r="P343" s="12">
        <f t="shared" si="33"/>
        <v>1</v>
      </c>
      <c r="Q343" s="12">
        <f t="shared" si="34"/>
        <v>1</v>
      </c>
      <c r="R343" s="12" t="str">
        <f t="shared" si="35"/>
        <v>Nov1</v>
      </c>
      <c r="S343" s="12" t="str">
        <f t="shared" si="36"/>
        <v>Northumbria 'Nov1'</v>
      </c>
      <c r="T343" s="12">
        <f t="shared" si="37"/>
        <v>376</v>
      </c>
      <c r="U343" s="12">
        <f t="shared" si="38"/>
        <v>57</v>
      </c>
      <c r="V343" s="12">
        <f t="shared" si="39"/>
        <v>1</v>
      </c>
    </row>
    <row r="344" spans="2:22" x14ac:dyDescent="0.2">
      <c r="B344" s="6" t="s">
        <v>398</v>
      </c>
      <c r="C344" s="7">
        <v>37563</v>
      </c>
      <c r="D344" s="8" t="s">
        <v>212</v>
      </c>
      <c r="E344" s="8" t="s">
        <v>211</v>
      </c>
      <c r="F344" s="6">
        <v>350</v>
      </c>
      <c r="G344" s="6">
        <v>56</v>
      </c>
      <c r="H344" s="6">
        <v>6</v>
      </c>
      <c r="I344" s="6" t="s">
        <v>15</v>
      </c>
      <c r="J344" s="6" t="s">
        <v>18</v>
      </c>
      <c r="K344" s="6" t="s">
        <v>53</v>
      </c>
      <c r="L344" t="str">
        <f>VLOOKUP(E344,Lookup_Data!$C$7:$E$25,2,FALSE)</f>
        <v>England</v>
      </c>
      <c r="M344" t="str">
        <f>VLOOKUP(E344,Lookup_Data!$C$7:$E$25,3,FALSE)</f>
        <v>BUTTS</v>
      </c>
      <c r="N344" s="12">
        <f t="shared" si="31"/>
        <v>1</v>
      </c>
      <c r="O344" s="12">
        <f t="shared" si="32"/>
        <v>1</v>
      </c>
      <c r="P344" s="12">
        <f t="shared" si="33"/>
        <v>1</v>
      </c>
      <c r="Q344" s="12">
        <f t="shared" si="34"/>
        <v>0</v>
      </c>
      <c r="R344" s="12" t="str">
        <f t="shared" si="35"/>
        <v/>
      </c>
      <c r="S344" s="12" t="str">
        <f t="shared" si="36"/>
        <v/>
      </c>
      <c r="T344" s="12">
        <f t="shared" si="37"/>
        <v>0</v>
      </c>
      <c r="U344" s="12">
        <f t="shared" si="38"/>
        <v>0</v>
      </c>
      <c r="V344" s="12">
        <f t="shared" si="39"/>
        <v>0</v>
      </c>
    </row>
    <row r="345" spans="2:22" x14ac:dyDescent="0.2">
      <c r="B345" s="6" t="s">
        <v>398</v>
      </c>
      <c r="C345" s="7">
        <v>37563</v>
      </c>
      <c r="D345" s="8" t="s">
        <v>235</v>
      </c>
      <c r="E345" s="8" t="s">
        <v>211</v>
      </c>
      <c r="F345" s="6">
        <v>328</v>
      </c>
      <c r="G345" s="6">
        <v>56</v>
      </c>
      <c r="H345" s="6">
        <v>0</v>
      </c>
      <c r="I345" s="6" t="s">
        <v>15</v>
      </c>
      <c r="J345" s="6" t="s">
        <v>18</v>
      </c>
      <c r="K345" s="6" t="s">
        <v>53</v>
      </c>
      <c r="L345" t="str">
        <f>VLOOKUP(E345,Lookup_Data!$C$7:$E$25,2,FALSE)</f>
        <v>England</v>
      </c>
      <c r="M345" t="str">
        <f>VLOOKUP(E345,Lookup_Data!$C$7:$E$25,3,FALSE)</f>
        <v>BUTTS</v>
      </c>
      <c r="N345" s="12">
        <f t="shared" si="31"/>
        <v>0</v>
      </c>
      <c r="O345" s="12">
        <f t="shared" si="32"/>
        <v>2</v>
      </c>
      <c r="P345" s="12">
        <f t="shared" si="33"/>
        <v>2</v>
      </c>
      <c r="Q345" s="12">
        <f t="shared" si="34"/>
        <v>0</v>
      </c>
      <c r="R345" s="12" t="str">
        <f t="shared" si="35"/>
        <v/>
      </c>
      <c r="S345" s="12" t="str">
        <f t="shared" si="36"/>
        <v/>
      </c>
      <c r="T345" s="12">
        <f t="shared" si="37"/>
        <v>0</v>
      </c>
      <c r="U345" s="12">
        <f t="shared" si="38"/>
        <v>0</v>
      </c>
      <c r="V345" s="12">
        <f t="shared" si="39"/>
        <v>0</v>
      </c>
    </row>
    <row r="346" spans="2:22" x14ac:dyDescent="0.2">
      <c r="B346" s="6" t="s">
        <v>398</v>
      </c>
      <c r="C346" s="7">
        <v>37563</v>
      </c>
      <c r="D346" s="8" t="s">
        <v>365</v>
      </c>
      <c r="E346" s="8" t="s">
        <v>211</v>
      </c>
      <c r="F346" s="6">
        <v>303</v>
      </c>
      <c r="G346" s="6">
        <v>57</v>
      </c>
      <c r="H346" s="6">
        <v>1</v>
      </c>
      <c r="I346" s="6" t="s">
        <v>15</v>
      </c>
      <c r="J346" s="6" t="s">
        <v>18</v>
      </c>
      <c r="K346" s="6" t="s">
        <v>53</v>
      </c>
      <c r="L346" t="str">
        <f>VLOOKUP(E346,Lookup_Data!$C$7:$E$25,2,FALSE)</f>
        <v>England</v>
      </c>
      <c r="M346" t="str">
        <f>VLOOKUP(E346,Lookup_Data!$C$7:$E$25,3,FALSE)</f>
        <v>BUTTS</v>
      </c>
      <c r="N346" s="12">
        <f t="shared" si="31"/>
        <v>0</v>
      </c>
      <c r="O346" s="12">
        <f t="shared" si="32"/>
        <v>3</v>
      </c>
      <c r="P346" s="12">
        <f t="shared" si="33"/>
        <v>3</v>
      </c>
      <c r="Q346" s="12">
        <f t="shared" si="34"/>
        <v>1</v>
      </c>
      <c r="R346" s="12" t="str">
        <f t="shared" si="35"/>
        <v>Nov1</v>
      </c>
      <c r="S346" s="12" t="str">
        <f t="shared" si="36"/>
        <v>Nottingham 'Nov1'</v>
      </c>
      <c r="T346" s="12">
        <f t="shared" si="37"/>
        <v>981</v>
      </c>
      <c r="U346" s="12">
        <f t="shared" si="38"/>
        <v>169</v>
      </c>
      <c r="V346" s="12">
        <f t="shared" si="39"/>
        <v>7</v>
      </c>
    </row>
    <row r="347" spans="2:22" x14ac:dyDescent="0.2">
      <c r="B347" s="6" t="s">
        <v>398</v>
      </c>
      <c r="C347" s="7">
        <v>37563</v>
      </c>
      <c r="D347" s="8" t="s">
        <v>418</v>
      </c>
      <c r="E347" s="8" t="s">
        <v>211</v>
      </c>
      <c r="F347" s="6">
        <v>303</v>
      </c>
      <c r="G347" s="6">
        <v>54</v>
      </c>
      <c r="H347" s="6">
        <v>1</v>
      </c>
      <c r="I347" s="6" t="s">
        <v>15</v>
      </c>
      <c r="J347" s="6" t="s">
        <v>18</v>
      </c>
      <c r="K347" s="6" t="s">
        <v>53</v>
      </c>
      <c r="L347" t="str">
        <f>VLOOKUP(E347,Lookup_Data!$C$7:$E$25,2,FALSE)</f>
        <v>England</v>
      </c>
      <c r="M347" t="str">
        <f>VLOOKUP(E347,Lookup_Data!$C$7:$E$25,3,FALSE)</f>
        <v>BUTTS</v>
      </c>
      <c r="N347" s="12">
        <f t="shared" si="31"/>
        <v>0</v>
      </c>
      <c r="O347" s="12">
        <f t="shared" si="32"/>
        <v>4</v>
      </c>
      <c r="P347" s="12">
        <f t="shared" si="33"/>
        <v>1</v>
      </c>
      <c r="Q347" s="12">
        <f t="shared" si="34"/>
        <v>0</v>
      </c>
      <c r="R347" s="12" t="str">
        <f t="shared" si="35"/>
        <v/>
      </c>
      <c r="S347" s="12" t="str">
        <f t="shared" si="36"/>
        <v/>
      </c>
      <c r="T347" s="12">
        <f t="shared" si="37"/>
        <v>0</v>
      </c>
      <c r="U347" s="12">
        <f t="shared" si="38"/>
        <v>0</v>
      </c>
      <c r="V347" s="12">
        <f t="shared" si="39"/>
        <v>0</v>
      </c>
    </row>
    <row r="348" spans="2:22" x14ac:dyDescent="0.2">
      <c r="B348" s="6" t="s">
        <v>398</v>
      </c>
      <c r="C348" s="7">
        <v>37563</v>
      </c>
      <c r="D348" s="8" t="s">
        <v>419</v>
      </c>
      <c r="E348" s="8" t="s">
        <v>211</v>
      </c>
      <c r="F348" s="6">
        <v>302</v>
      </c>
      <c r="G348" s="6">
        <v>55</v>
      </c>
      <c r="H348" s="6">
        <v>2</v>
      </c>
      <c r="I348" s="6" t="s">
        <v>15</v>
      </c>
      <c r="J348" s="6" t="s">
        <v>18</v>
      </c>
      <c r="K348" s="6" t="s">
        <v>53</v>
      </c>
      <c r="L348" t="str">
        <f>VLOOKUP(E348,Lookup_Data!$C$7:$E$25,2,FALSE)</f>
        <v>England</v>
      </c>
      <c r="M348" t="str">
        <f>VLOOKUP(E348,Lookup_Data!$C$7:$E$25,3,FALSE)</f>
        <v>BUTTS</v>
      </c>
      <c r="N348" s="12">
        <f t="shared" si="31"/>
        <v>0</v>
      </c>
      <c r="O348" s="12">
        <f t="shared" si="32"/>
        <v>5</v>
      </c>
      <c r="P348" s="12">
        <f t="shared" si="33"/>
        <v>2</v>
      </c>
      <c r="Q348" s="12">
        <f t="shared" si="34"/>
        <v>0</v>
      </c>
      <c r="R348" s="12" t="str">
        <f t="shared" si="35"/>
        <v/>
      </c>
      <c r="S348" s="12" t="str">
        <f t="shared" si="36"/>
        <v/>
      </c>
      <c r="T348" s="12">
        <f t="shared" si="37"/>
        <v>0</v>
      </c>
      <c r="U348" s="12">
        <f t="shared" si="38"/>
        <v>0</v>
      </c>
      <c r="V348" s="12">
        <f t="shared" si="39"/>
        <v>0</v>
      </c>
    </row>
    <row r="349" spans="2:22" x14ac:dyDescent="0.2">
      <c r="B349" s="6" t="s">
        <v>398</v>
      </c>
      <c r="C349" s="7">
        <v>37563</v>
      </c>
      <c r="D349" s="8" t="s">
        <v>422</v>
      </c>
      <c r="E349" s="8" t="s">
        <v>211</v>
      </c>
      <c r="F349" s="6">
        <v>267</v>
      </c>
      <c r="G349" s="6">
        <v>55</v>
      </c>
      <c r="H349" s="6">
        <v>0</v>
      </c>
      <c r="I349" s="6" t="s">
        <v>22</v>
      </c>
      <c r="J349" s="6" t="s">
        <v>18</v>
      </c>
      <c r="K349" s="6" t="s">
        <v>53</v>
      </c>
      <c r="L349" t="str">
        <f>VLOOKUP(E349,Lookup_Data!$C$7:$E$25,2,FALSE)</f>
        <v>England</v>
      </c>
      <c r="M349" t="str">
        <f>VLOOKUP(E349,Lookup_Data!$C$7:$E$25,3,FALSE)</f>
        <v>BUTTS</v>
      </c>
      <c r="N349" s="12">
        <f t="shared" si="31"/>
        <v>0</v>
      </c>
      <c r="O349" s="12">
        <f t="shared" si="32"/>
        <v>6</v>
      </c>
      <c r="P349" s="12">
        <f t="shared" si="33"/>
        <v>3</v>
      </c>
      <c r="Q349" s="12">
        <f t="shared" si="34"/>
        <v>2</v>
      </c>
      <c r="R349" s="12" t="str">
        <f t="shared" si="35"/>
        <v>Nov2</v>
      </c>
      <c r="S349" s="12" t="str">
        <f t="shared" si="36"/>
        <v>Nottingham 'Nov2'</v>
      </c>
      <c r="T349" s="12">
        <f t="shared" si="37"/>
        <v>872</v>
      </c>
      <c r="U349" s="12">
        <f t="shared" si="38"/>
        <v>164</v>
      </c>
      <c r="V349" s="12">
        <f t="shared" si="39"/>
        <v>3</v>
      </c>
    </row>
    <row r="350" spans="2:22" x14ac:dyDescent="0.2">
      <c r="B350" s="6" t="s">
        <v>398</v>
      </c>
      <c r="C350" s="7">
        <v>37563</v>
      </c>
      <c r="D350" s="8" t="s">
        <v>226</v>
      </c>
      <c r="E350" s="8" t="s">
        <v>211</v>
      </c>
      <c r="F350" s="6">
        <v>254</v>
      </c>
      <c r="G350" s="6">
        <v>48</v>
      </c>
      <c r="H350" s="6">
        <v>0</v>
      </c>
      <c r="I350" s="6" t="s">
        <v>15</v>
      </c>
      <c r="J350" s="6" t="s">
        <v>18</v>
      </c>
      <c r="K350" s="6" t="s">
        <v>53</v>
      </c>
      <c r="L350" t="str">
        <f>VLOOKUP(E350,Lookup_Data!$C$7:$E$25,2,FALSE)</f>
        <v>England</v>
      </c>
      <c r="M350" t="str">
        <f>VLOOKUP(E350,Lookup_Data!$C$7:$E$25,3,FALSE)</f>
        <v>BUTTS</v>
      </c>
      <c r="N350" s="12">
        <f t="shared" si="31"/>
        <v>0</v>
      </c>
      <c r="O350" s="12">
        <f t="shared" si="32"/>
        <v>7</v>
      </c>
      <c r="P350" s="12">
        <f t="shared" si="33"/>
        <v>1</v>
      </c>
      <c r="Q350" s="12">
        <f t="shared" si="34"/>
        <v>0</v>
      </c>
      <c r="R350" s="12" t="str">
        <f t="shared" si="35"/>
        <v/>
      </c>
      <c r="S350" s="12" t="str">
        <f t="shared" si="36"/>
        <v/>
      </c>
      <c r="T350" s="12">
        <f t="shared" si="37"/>
        <v>0</v>
      </c>
      <c r="U350" s="12">
        <f t="shared" si="38"/>
        <v>0</v>
      </c>
      <c r="V350" s="12">
        <f t="shared" si="39"/>
        <v>0</v>
      </c>
    </row>
    <row r="351" spans="2:22" x14ac:dyDescent="0.2">
      <c r="B351" s="6" t="s">
        <v>398</v>
      </c>
      <c r="C351" s="7">
        <v>37563</v>
      </c>
      <c r="D351" s="8" t="s">
        <v>261</v>
      </c>
      <c r="E351" s="8" t="s">
        <v>211</v>
      </c>
      <c r="F351" s="6">
        <v>242</v>
      </c>
      <c r="G351" s="6">
        <v>48</v>
      </c>
      <c r="H351" s="6">
        <v>1</v>
      </c>
      <c r="I351" s="6" t="s">
        <v>22</v>
      </c>
      <c r="J351" s="6" t="s">
        <v>18</v>
      </c>
      <c r="K351" s="6" t="s">
        <v>53</v>
      </c>
      <c r="L351" t="str">
        <f>VLOOKUP(E351,Lookup_Data!$C$7:$E$25,2,FALSE)</f>
        <v>England</v>
      </c>
      <c r="M351" t="str">
        <f>VLOOKUP(E351,Lookup_Data!$C$7:$E$25,3,FALSE)</f>
        <v>BUTTS</v>
      </c>
      <c r="N351" s="12">
        <f t="shared" si="31"/>
        <v>0</v>
      </c>
      <c r="O351" s="12">
        <f t="shared" si="32"/>
        <v>8</v>
      </c>
      <c r="P351" s="12">
        <f t="shared" si="33"/>
        <v>2</v>
      </c>
      <c r="Q351" s="12">
        <f t="shared" si="34"/>
        <v>0</v>
      </c>
      <c r="R351" s="12" t="str">
        <f t="shared" si="35"/>
        <v/>
      </c>
      <c r="S351" s="12" t="str">
        <f t="shared" si="36"/>
        <v/>
      </c>
      <c r="T351" s="12">
        <f t="shared" si="37"/>
        <v>0</v>
      </c>
      <c r="U351" s="12">
        <f t="shared" si="38"/>
        <v>0</v>
      </c>
      <c r="V351" s="12">
        <f t="shared" si="39"/>
        <v>0</v>
      </c>
    </row>
    <row r="352" spans="2:22" x14ac:dyDescent="0.2">
      <c r="B352" s="6" t="s">
        <v>398</v>
      </c>
      <c r="C352" s="7">
        <v>37563</v>
      </c>
      <c r="D352" s="8" t="s">
        <v>249</v>
      </c>
      <c r="E352" s="8" t="s">
        <v>211</v>
      </c>
      <c r="F352" s="6">
        <v>237</v>
      </c>
      <c r="G352" s="6">
        <v>46</v>
      </c>
      <c r="H352" s="6">
        <v>0</v>
      </c>
      <c r="I352" s="6" t="s">
        <v>15</v>
      </c>
      <c r="J352" s="6" t="s">
        <v>18</v>
      </c>
      <c r="K352" s="6" t="s">
        <v>53</v>
      </c>
      <c r="L352" t="str">
        <f>VLOOKUP(E352,Lookup_Data!$C$7:$E$25,2,FALSE)</f>
        <v>England</v>
      </c>
      <c r="M352" t="str">
        <f>VLOOKUP(E352,Lookup_Data!$C$7:$E$25,3,FALSE)</f>
        <v>BUTTS</v>
      </c>
      <c r="N352" s="12">
        <f t="shared" si="31"/>
        <v>0</v>
      </c>
      <c r="O352" s="12">
        <f t="shared" si="32"/>
        <v>9</v>
      </c>
      <c r="P352" s="12">
        <f t="shared" si="33"/>
        <v>3</v>
      </c>
      <c r="Q352" s="12">
        <f t="shared" si="34"/>
        <v>3</v>
      </c>
      <c r="R352" s="12" t="str">
        <f t="shared" si="35"/>
        <v>Nov3</v>
      </c>
      <c r="S352" s="12" t="str">
        <f t="shared" si="36"/>
        <v>Nottingham 'Nov3'</v>
      </c>
      <c r="T352" s="12">
        <f t="shared" si="37"/>
        <v>733</v>
      </c>
      <c r="U352" s="12">
        <f t="shared" si="38"/>
        <v>142</v>
      </c>
      <c r="V352" s="12">
        <f t="shared" si="39"/>
        <v>1</v>
      </c>
    </row>
    <row r="353" spans="2:22" x14ac:dyDescent="0.2">
      <c r="B353" s="6" t="s">
        <v>398</v>
      </c>
      <c r="C353" s="7">
        <v>37563</v>
      </c>
      <c r="D353" s="8" t="s">
        <v>425</v>
      </c>
      <c r="E353" s="8" t="s">
        <v>211</v>
      </c>
      <c r="F353" s="6">
        <v>215</v>
      </c>
      <c r="G353" s="6">
        <v>40</v>
      </c>
      <c r="H353" s="6">
        <v>2</v>
      </c>
      <c r="I353" s="6" t="s">
        <v>22</v>
      </c>
      <c r="J353" s="6" t="s">
        <v>18</v>
      </c>
      <c r="K353" s="6" t="s">
        <v>53</v>
      </c>
      <c r="L353" t="str">
        <f>VLOOKUP(E353,Lookup_Data!$C$7:$E$25,2,FALSE)</f>
        <v>England</v>
      </c>
      <c r="M353" t="str">
        <f>VLOOKUP(E353,Lookup_Data!$C$7:$E$25,3,FALSE)</f>
        <v>BUTTS</v>
      </c>
      <c r="N353" s="12">
        <f t="shared" si="31"/>
        <v>0</v>
      </c>
      <c r="O353" s="12">
        <f t="shared" si="32"/>
        <v>10</v>
      </c>
      <c r="P353" s="12">
        <f t="shared" si="33"/>
        <v>1</v>
      </c>
      <c r="Q353" s="12">
        <f t="shared" si="34"/>
        <v>0</v>
      </c>
      <c r="R353" s="12" t="str">
        <f t="shared" si="35"/>
        <v/>
      </c>
      <c r="S353" s="12" t="str">
        <f t="shared" si="36"/>
        <v/>
      </c>
      <c r="T353" s="12">
        <f t="shared" si="37"/>
        <v>0</v>
      </c>
      <c r="U353" s="12">
        <f t="shared" si="38"/>
        <v>0</v>
      </c>
      <c r="V353" s="12">
        <f t="shared" si="39"/>
        <v>0</v>
      </c>
    </row>
    <row r="354" spans="2:22" x14ac:dyDescent="0.2">
      <c r="B354" s="6" t="s">
        <v>398</v>
      </c>
      <c r="C354" s="7">
        <v>37563</v>
      </c>
      <c r="D354" s="8" t="s">
        <v>290</v>
      </c>
      <c r="E354" s="8" t="s">
        <v>211</v>
      </c>
      <c r="F354" s="6">
        <v>162</v>
      </c>
      <c r="G354" s="6">
        <v>39</v>
      </c>
      <c r="H354" s="6">
        <v>0</v>
      </c>
      <c r="I354" s="6" t="s">
        <v>15</v>
      </c>
      <c r="J354" s="6" t="s">
        <v>18</v>
      </c>
      <c r="K354" s="6" t="s">
        <v>53</v>
      </c>
      <c r="L354" t="str">
        <f>VLOOKUP(E354,Lookup_Data!$C$7:$E$25,2,FALSE)</f>
        <v>England</v>
      </c>
      <c r="M354" t="str">
        <f>VLOOKUP(E354,Lookup_Data!$C$7:$E$25,3,FALSE)</f>
        <v>BUTTS</v>
      </c>
      <c r="N354" s="12">
        <f t="shared" si="31"/>
        <v>0</v>
      </c>
      <c r="O354" s="12">
        <f t="shared" si="32"/>
        <v>11</v>
      </c>
      <c r="P354" s="12">
        <f t="shared" si="33"/>
        <v>2</v>
      </c>
      <c r="Q354" s="12">
        <f t="shared" si="34"/>
        <v>0</v>
      </c>
      <c r="R354" s="12" t="str">
        <f t="shared" si="35"/>
        <v/>
      </c>
      <c r="S354" s="12" t="str">
        <f t="shared" si="36"/>
        <v/>
      </c>
      <c r="T354" s="12">
        <f t="shared" si="37"/>
        <v>0</v>
      </c>
      <c r="U354" s="12">
        <f t="shared" si="38"/>
        <v>0</v>
      </c>
      <c r="V354" s="12">
        <f t="shared" si="39"/>
        <v>0</v>
      </c>
    </row>
    <row r="355" spans="2:22" x14ac:dyDescent="0.2">
      <c r="B355" s="6" t="s">
        <v>398</v>
      </c>
      <c r="C355" s="7">
        <v>37563</v>
      </c>
      <c r="D355" s="8" t="s">
        <v>374</v>
      </c>
      <c r="E355" s="8" t="s">
        <v>211</v>
      </c>
      <c r="F355" s="6">
        <v>151</v>
      </c>
      <c r="G355" s="6">
        <v>35</v>
      </c>
      <c r="H355" s="6">
        <v>0</v>
      </c>
      <c r="I355" s="6" t="s">
        <v>22</v>
      </c>
      <c r="J355" s="6" t="s">
        <v>18</v>
      </c>
      <c r="K355" s="6" t="s">
        <v>53</v>
      </c>
      <c r="L355" t="str">
        <f>VLOOKUP(E355,Lookup_Data!$C$7:$E$25,2,FALSE)</f>
        <v>England</v>
      </c>
      <c r="M355" t="str">
        <f>VLOOKUP(E355,Lookup_Data!$C$7:$E$25,3,FALSE)</f>
        <v>BUTTS</v>
      </c>
      <c r="N355" s="12">
        <f t="shared" si="31"/>
        <v>0</v>
      </c>
      <c r="O355" s="12">
        <f t="shared" si="32"/>
        <v>12</v>
      </c>
      <c r="P355" s="12">
        <f t="shared" si="33"/>
        <v>3</v>
      </c>
      <c r="Q355" s="12">
        <f t="shared" si="34"/>
        <v>4</v>
      </c>
      <c r="R355" s="12" t="str">
        <f t="shared" si="35"/>
        <v>Nov4</v>
      </c>
      <c r="S355" s="12" t="str">
        <f t="shared" si="36"/>
        <v>Nottingham 'Nov4'</v>
      </c>
      <c r="T355" s="12">
        <f t="shared" si="37"/>
        <v>528</v>
      </c>
      <c r="U355" s="12">
        <f t="shared" si="38"/>
        <v>114</v>
      </c>
      <c r="V355" s="12">
        <f t="shared" si="39"/>
        <v>2</v>
      </c>
    </row>
    <row r="356" spans="2:22" x14ac:dyDescent="0.2">
      <c r="B356" s="6" t="s">
        <v>398</v>
      </c>
      <c r="C356" s="7">
        <v>37563</v>
      </c>
      <c r="D356" s="8" t="s">
        <v>279</v>
      </c>
      <c r="E356" s="8" t="s">
        <v>211</v>
      </c>
      <c r="F356" s="6">
        <v>111</v>
      </c>
      <c r="G356" s="6">
        <v>28</v>
      </c>
      <c r="H356" s="6">
        <v>2</v>
      </c>
      <c r="I356" s="6" t="s">
        <v>22</v>
      </c>
      <c r="J356" s="6" t="s">
        <v>18</v>
      </c>
      <c r="K356" s="6" t="s">
        <v>53</v>
      </c>
      <c r="L356" t="str">
        <f>VLOOKUP(E356,Lookup_Data!$C$7:$E$25,2,FALSE)</f>
        <v>England</v>
      </c>
      <c r="M356" t="str">
        <f>VLOOKUP(E356,Lookup_Data!$C$7:$E$25,3,FALSE)</f>
        <v>BUTTS</v>
      </c>
      <c r="N356" s="12">
        <f t="shared" si="31"/>
        <v>0</v>
      </c>
      <c r="O356" s="12">
        <f t="shared" si="32"/>
        <v>13</v>
      </c>
      <c r="P356" s="12">
        <f t="shared" si="33"/>
        <v>1</v>
      </c>
      <c r="Q356" s="12">
        <f t="shared" si="34"/>
        <v>0</v>
      </c>
      <c r="R356" s="12" t="str">
        <f t="shared" si="35"/>
        <v/>
      </c>
      <c r="S356" s="12" t="str">
        <f t="shared" si="36"/>
        <v/>
      </c>
      <c r="T356" s="12">
        <f t="shared" si="37"/>
        <v>0</v>
      </c>
      <c r="U356" s="12">
        <f t="shared" si="38"/>
        <v>0</v>
      </c>
      <c r="V356" s="12">
        <f t="shared" si="39"/>
        <v>0</v>
      </c>
    </row>
    <row r="357" spans="2:22" x14ac:dyDescent="0.2">
      <c r="B357" s="6" t="s">
        <v>398</v>
      </c>
      <c r="C357" s="7">
        <v>37563</v>
      </c>
      <c r="D357" s="8" t="s">
        <v>437</v>
      </c>
      <c r="E357" s="8" t="s">
        <v>211</v>
      </c>
      <c r="F357" s="6">
        <v>94</v>
      </c>
      <c r="G357" s="6">
        <v>23</v>
      </c>
      <c r="H357" s="6">
        <v>0</v>
      </c>
      <c r="I357" s="6" t="s">
        <v>15</v>
      </c>
      <c r="J357" s="6" t="s">
        <v>18</v>
      </c>
      <c r="K357" s="6" t="s">
        <v>53</v>
      </c>
      <c r="L357" t="str">
        <f>VLOOKUP(E357,Lookup_Data!$C$7:$E$25,2,FALSE)</f>
        <v>England</v>
      </c>
      <c r="M357" t="str">
        <f>VLOOKUP(E357,Lookup_Data!$C$7:$E$25,3,FALSE)</f>
        <v>BUTTS</v>
      </c>
      <c r="N357" s="12">
        <f t="shared" si="31"/>
        <v>0</v>
      </c>
      <c r="O357" s="12">
        <f t="shared" si="32"/>
        <v>14</v>
      </c>
      <c r="P357" s="12">
        <f t="shared" si="33"/>
        <v>2</v>
      </c>
      <c r="Q357" s="12">
        <f t="shared" si="34"/>
        <v>0</v>
      </c>
      <c r="R357" s="12" t="str">
        <f t="shared" si="35"/>
        <v/>
      </c>
      <c r="S357" s="12" t="str">
        <f t="shared" si="36"/>
        <v/>
      </c>
      <c r="T357" s="12">
        <f t="shared" si="37"/>
        <v>0</v>
      </c>
      <c r="U357" s="12">
        <f t="shared" si="38"/>
        <v>0</v>
      </c>
      <c r="V357" s="12">
        <f t="shared" si="39"/>
        <v>0</v>
      </c>
    </row>
    <row r="358" spans="2:22" x14ac:dyDescent="0.2">
      <c r="B358" s="6" t="s">
        <v>398</v>
      </c>
      <c r="C358" s="7">
        <v>37563</v>
      </c>
      <c r="D358" s="8" t="s">
        <v>296</v>
      </c>
      <c r="E358" s="8" t="s">
        <v>211</v>
      </c>
      <c r="F358" s="6">
        <v>46</v>
      </c>
      <c r="G358" s="6">
        <v>10</v>
      </c>
      <c r="H358" s="6">
        <v>0</v>
      </c>
      <c r="I358" s="6" t="s">
        <v>22</v>
      </c>
      <c r="J358" s="6" t="s">
        <v>18</v>
      </c>
      <c r="K358" s="6" t="s">
        <v>53</v>
      </c>
      <c r="L358" t="str">
        <f>VLOOKUP(E358,Lookup_Data!$C$7:$E$25,2,FALSE)</f>
        <v>England</v>
      </c>
      <c r="M358" t="str">
        <f>VLOOKUP(E358,Lookup_Data!$C$7:$E$25,3,FALSE)</f>
        <v>BUTTS</v>
      </c>
      <c r="N358" s="12">
        <f t="shared" si="31"/>
        <v>0</v>
      </c>
      <c r="O358" s="12">
        <f t="shared" si="32"/>
        <v>15</v>
      </c>
      <c r="P358" s="12">
        <f t="shared" si="33"/>
        <v>3</v>
      </c>
      <c r="Q358" s="12">
        <f t="shared" si="34"/>
        <v>5</v>
      </c>
      <c r="R358" s="12" t="str">
        <f t="shared" si="35"/>
        <v>Nov5</v>
      </c>
      <c r="S358" s="12" t="str">
        <f t="shared" si="36"/>
        <v>Nottingham 'Nov5'</v>
      </c>
      <c r="T358" s="12">
        <f t="shared" si="37"/>
        <v>251</v>
      </c>
      <c r="U358" s="12">
        <f t="shared" si="38"/>
        <v>61</v>
      </c>
      <c r="V358" s="12">
        <f t="shared" si="39"/>
        <v>2</v>
      </c>
    </row>
    <row r="359" spans="2:22" x14ac:dyDescent="0.2">
      <c r="B359" s="6" t="s">
        <v>398</v>
      </c>
      <c r="C359" s="7">
        <v>37558</v>
      </c>
      <c r="D359" s="8" t="s">
        <v>325</v>
      </c>
      <c r="E359" s="8" t="s">
        <v>30</v>
      </c>
      <c r="F359" s="6">
        <v>430</v>
      </c>
      <c r="G359" s="6">
        <v>60</v>
      </c>
      <c r="H359" s="6">
        <v>5</v>
      </c>
      <c r="I359" s="6" t="s">
        <v>15</v>
      </c>
      <c r="J359" s="6" t="s">
        <v>18</v>
      </c>
      <c r="K359" s="6" t="s">
        <v>53</v>
      </c>
      <c r="L359" t="str">
        <f>VLOOKUP(E359,Lookup_Data!$C$7:$E$25,2,FALSE)</f>
        <v>England</v>
      </c>
      <c r="M359" t="str">
        <f>VLOOKUP(E359,Lookup_Data!$C$7:$E$25,3,FALSE)</f>
        <v>SWWU</v>
      </c>
      <c r="N359" s="12">
        <f t="shared" si="31"/>
        <v>1</v>
      </c>
      <c r="O359" s="12">
        <f t="shared" si="32"/>
        <v>1</v>
      </c>
      <c r="P359" s="12">
        <f t="shared" si="33"/>
        <v>1</v>
      </c>
      <c r="Q359" s="12">
        <f t="shared" si="34"/>
        <v>0</v>
      </c>
      <c r="R359" s="12" t="str">
        <f t="shared" si="35"/>
        <v/>
      </c>
      <c r="S359" s="12" t="str">
        <f t="shared" si="36"/>
        <v/>
      </c>
      <c r="T359" s="12">
        <f t="shared" si="37"/>
        <v>0</v>
      </c>
      <c r="U359" s="12">
        <f t="shared" si="38"/>
        <v>0</v>
      </c>
      <c r="V359" s="12">
        <f t="shared" si="39"/>
        <v>0</v>
      </c>
    </row>
    <row r="360" spans="2:22" x14ac:dyDescent="0.2">
      <c r="B360" s="6" t="s">
        <v>398</v>
      </c>
      <c r="C360" s="7">
        <v>37535</v>
      </c>
      <c r="D360" s="8" t="s">
        <v>410</v>
      </c>
      <c r="E360" s="8" t="s">
        <v>30</v>
      </c>
      <c r="F360" s="6">
        <v>413</v>
      </c>
      <c r="G360" s="6">
        <v>60</v>
      </c>
      <c r="H360" s="6">
        <v>4</v>
      </c>
      <c r="I360" s="6" t="s">
        <v>15</v>
      </c>
      <c r="J360" s="6" t="s">
        <v>18</v>
      </c>
      <c r="K360" s="6" t="s">
        <v>53</v>
      </c>
      <c r="L360" t="str">
        <f>VLOOKUP(E360,Lookup_Data!$C$7:$E$25,2,FALSE)</f>
        <v>England</v>
      </c>
      <c r="M360" t="str">
        <f>VLOOKUP(E360,Lookup_Data!$C$7:$E$25,3,FALSE)</f>
        <v>SWWU</v>
      </c>
      <c r="N360" s="12">
        <f t="shared" si="31"/>
        <v>0</v>
      </c>
      <c r="O360" s="12">
        <f t="shared" si="32"/>
        <v>2</v>
      </c>
      <c r="P360" s="12">
        <f t="shared" si="33"/>
        <v>2</v>
      </c>
      <c r="Q360" s="12">
        <f t="shared" si="34"/>
        <v>0</v>
      </c>
      <c r="R360" s="12" t="str">
        <f t="shared" si="35"/>
        <v/>
      </c>
      <c r="S360" s="12" t="str">
        <f t="shared" si="36"/>
        <v/>
      </c>
      <c r="T360" s="12">
        <f t="shared" si="37"/>
        <v>0</v>
      </c>
      <c r="U360" s="12">
        <f t="shared" si="38"/>
        <v>0</v>
      </c>
      <c r="V360" s="12">
        <f t="shared" si="39"/>
        <v>0</v>
      </c>
    </row>
    <row r="361" spans="2:22" x14ac:dyDescent="0.2">
      <c r="B361" s="6" t="s">
        <v>398</v>
      </c>
      <c r="C361" s="7">
        <v>37550</v>
      </c>
      <c r="D361" s="8" t="s">
        <v>124</v>
      </c>
      <c r="E361" s="8" t="s">
        <v>30</v>
      </c>
      <c r="F361" s="6">
        <v>404</v>
      </c>
      <c r="G361" s="6">
        <v>60</v>
      </c>
      <c r="H361" s="6">
        <v>8</v>
      </c>
      <c r="I361" s="6" t="s">
        <v>15</v>
      </c>
      <c r="J361" s="6" t="s">
        <v>18</v>
      </c>
      <c r="K361" s="6" t="s">
        <v>53</v>
      </c>
      <c r="L361" t="str">
        <f>VLOOKUP(E361,Lookup_Data!$C$7:$E$25,2,FALSE)</f>
        <v>England</v>
      </c>
      <c r="M361" t="str">
        <f>VLOOKUP(E361,Lookup_Data!$C$7:$E$25,3,FALSE)</f>
        <v>SWWU</v>
      </c>
      <c r="N361" s="12">
        <f t="shared" si="31"/>
        <v>0</v>
      </c>
      <c r="O361" s="12">
        <f t="shared" si="32"/>
        <v>3</v>
      </c>
      <c r="P361" s="12">
        <f t="shared" si="33"/>
        <v>3</v>
      </c>
      <c r="Q361" s="12">
        <f t="shared" si="34"/>
        <v>1</v>
      </c>
      <c r="R361" s="12" t="str">
        <f t="shared" si="35"/>
        <v>Nov1</v>
      </c>
      <c r="S361" s="12" t="str">
        <f t="shared" si="36"/>
        <v>Southampton 'Nov1'</v>
      </c>
      <c r="T361" s="12">
        <f t="shared" si="37"/>
        <v>1247</v>
      </c>
      <c r="U361" s="12">
        <f t="shared" si="38"/>
        <v>180</v>
      </c>
      <c r="V361" s="12">
        <f t="shared" si="39"/>
        <v>17</v>
      </c>
    </row>
    <row r="362" spans="2:22" x14ac:dyDescent="0.2">
      <c r="B362" s="6" t="s">
        <v>398</v>
      </c>
      <c r="C362" s="7">
        <v>37549</v>
      </c>
      <c r="D362" s="13" t="s">
        <v>412</v>
      </c>
      <c r="E362" s="8" t="s">
        <v>30</v>
      </c>
      <c r="F362" s="6">
        <v>379</v>
      </c>
      <c r="G362" s="6">
        <v>57</v>
      </c>
      <c r="H362" s="6">
        <v>3</v>
      </c>
      <c r="I362" s="6" t="s">
        <v>15</v>
      </c>
      <c r="J362" s="6" t="s">
        <v>18</v>
      </c>
      <c r="K362" s="6" t="s">
        <v>53</v>
      </c>
      <c r="L362" t="str">
        <f>VLOOKUP(E362,Lookup_Data!$C$7:$E$25,2,FALSE)</f>
        <v>England</v>
      </c>
      <c r="M362" t="str">
        <f>VLOOKUP(E362,Lookup_Data!$C$7:$E$25,3,FALSE)</f>
        <v>SWWU</v>
      </c>
      <c r="N362" s="12">
        <f t="shared" si="31"/>
        <v>0</v>
      </c>
      <c r="O362" s="12">
        <f t="shared" si="32"/>
        <v>4</v>
      </c>
      <c r="P362" s="12">
        <f t="shared" si="33"/>
        <v>1</v>
      </c>
      <c r="Q362" s="12">
        <f t="shared" si="34"/>
        <v>0</v>
      </c>
      <c r="R362" s="12" t="str">
        <f t="shared" si="35"/>
        <v/>
      </c>
      <c r="S362" s="12" t="str">
        <f t="shared" si="36"/>
        <v/>
      </c>
      <c r="T362" s="12">
        <f t="shared" si="37"/>
        <v>0</v>
      </c>
      <c r="U362" s="12">
        <f t="shared" si="38"/>
        <v>0</v>
      </c>
      <c r="V362" s="12">
        <f t="shared" si="39"/>
        <v>0</v>
      </c>
    </row>
  </sheetData>
  <autoFilter ref="B6:V153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9"/>
  <sheetViews>
    <sheetView topLeftCell="E1" workbookViewId="0">
      <selection activeCell="L7" sqref="L7:M255"/>
    </sheetView>
  </sheetViews>
  <sheetFormatPr defaultRowHeight="8" x14ac:dyDescent="0.2"/>
  <cols>
    <col min="1" max="1" width="0.1640625" customWidth="1"/>
    <col min="2" max="2" width="8" style="12" bestFit="1" customWidth="1"/>
    <col min="3" max="3" width="10.1640625" style="10" bestFit="1" customWidth="1"/>
    <col min="4" max="4" width="19.1640625" style="11" bestFit="1" customWidth="1"/>
    <col min="5" max="5" width="12" style="11" bestFit="1" customWidth="1"/>
    <col min="6" max="6" width="7" style="12" bestFit="1" customWidth="1"/>
    <col min="7" max="7" width="5.33203125" style="12" bestFit="1" customWidth="1"/>
    <col min="8" max="9" width="7.1640625" style="12" bestFit="1" customWidth="1"/>
    <col min="10" max="10" width="8.83203125" style="12" bestFit="1" customWidth="1"/>
    <col min="11" max="11" width="6.83203125" style="12" bestFit="1" customWidth="1"/>
    <col min="12" max="12" width="7.83203125" style="12" bestFit="1" customWidth="1"/>
    <col min="13" max="13" width="8.1640625" bestFit="1" customWidth="1"/>
    <col min="14" max="14" width="3" style="12" bestFit="1" customWidth="1"/>
    <col min="15" max="15" width="3.33203125" style="12" bestFit="1" customWidth="1"/>
    <col min="16" max="16" width="3" style="12" bestFit="1" customWidth="1"/>
    <col min="17" max="17" width="6.6640625" style="12" bestFit="1" customWidth="1"/>
    <col min="18" max="18" width="7.1640625" style="12" bestFit="1" customWidth="1"/>
    <col min="19" max="19" width="17.33203125" style="12" bestFit="1" customWidth="1"/>
    <col min="20" max="20" width="12.1640625" style="12" bestFit="1" customWidth="1"/>
    <col min="21" max="21" width="10.6640625" style="12" bestFit="1" customWidth="1"/>
    <col min="22" max="22" width="12.33203125" style="12" bestFit="1" customWidth="1"/>
  </cols>
  <sheetData>
    <row r="1" spans="2:22" ht="0.75" customHeight="1" x14ac:dyDescent="0.2"/>
    <row r="2" spans="2:22" ht="0.75" customHeight="1" x14ac:dyDescent="0.2"/>
    <row r="3" spans="2:22" ht="0.75" customHeight="1" x14ac:dyDescent="0.2"/>
    <row r="4" spans="2:22" ht="0.75" customHeight="1" x14ac:dyDescent="0.2"/>
    <row r="5" spans="2:22" ht="0.75" customHeight="1" x14ac:dyDescent="0.2"/>
    <row r="6" spans="2:22" x14ac:dyDescent="0.2">
      <c r="B6" s="1" t="s">
        <v>0</v>
      </c>
      <c r="C6" s="2" t="s">
        <v>1</v>
      </c>
      <c r="D6" s="3" t="s">
        <v>2</v>
      </c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1" t="s">
        <v>10</v>
      </c>
      <c r="M6" s="5" t="s">
        <v>11</v>
      </c>
      <c r="N6" s="5">
        <v>1</v>
      </c>
      <c r="O6" s="5">
        <v>2</v>
      </c>
      <c r="P6" s="5">
        <v>3</v>
      </c>
      <c r="Q6" s="5" t="s">
        <v>505</v>
      </c>
      <c r="R6" s="5" t="s">
        <v>506</v>
      </c>
      <c r="S6" s="5" t="s">
        <v>507</v>
      </c>
      <c r="T6" s="5" t="s">
        <v>502</v>
      </c>
      <c r="U6" s="5" t="s">
        <v>503</v>
      </c>
      <c r="V6" s="5" t="s">
        <v>504</v>
      </c>
    </row>
    <row r="7" spans="2:22" x14ac:dyDescent="0.2">
      <c r="B7" s="12" t="s">
        <v>309</v>
      </c>
      <c r="D7" s="11" t="s">
        <v>315</v>
      </c>
      <c r="E7" s="11" t="s">
        <v>48</v>
      </c>
      <c r="F7" s="12">
        <v>549</v>
      </c>
      <c r="G7" s="12">
        <v>60</v>
      </c>
      <c r="H7" s="12">
        <v>21</v>
      </c>
      <c r="I7" s="6" t="s">
        <v>15</v>
      </c>
      <c r="J7" s="6" t="s">
        <v>18</v>
      </c>
      <c r="K7" s="6" t="s">
        <v>17</v>
      </c>
      <c r="L7" t="str">
        <f>VLOOKUP(E7,Lookup_Data!$C$7:$E$25,2,FALSE)</f>
        <v>Scotland</v>
      </c>
      <c r="M7" t="str">
        <f>VLOOKUP(E7,Lookup_Data!$C$7:$E$25,3,FALSE)</f>
        <v>SUSF</v>
      </c>
      <c r="N7" s="12">
        <f t="shared" ref="N7:N70" si="0">IF(E7=E6,0,1)</f>
        <v>1</v>
      </c>
      <c r="O7" s="12">
        <f t="shared" ref="O7:O70" si="1">IF(N7=1,N7,O6+1)</f>
        <v>1</v>
      </c>
      <c r="P7" s="12">
        <f t="shared" ref="P7:P70" si="2">IF(O7&lt;5,O7,4+O7-4*ROUNDUP(O7/4,0))</f>
        <v>1</v>
      </c>
      <c r="Q7" s="12">
        <f t="shared" ref="Q7:Q135" si="3">IF(N8=1,1,IF(P7=4,1,0))*ROUNDUP(O7/4,0)</f>
        <v>0</v>
      </c>
      <c r="R7" s="12" t="str">
        <f t="shared" ref="R7:R135" si="4">IF(Q7=1,"A",IF(Q7=2,"B",IF(Q7=3,"C",IF(Q7=4,"D",IF(Q7=5,"E",IF(Q7=6,"F",IF(Q7=7,"G",IF(Q7=8,"H",""))))))))</f>
        <v/>
      </c>
      <c r="S7" s="12" t="str">
        <f t="shared" ref="S7:S135" si="5">IF(Q7=0,"",CONCATENATE(E7," '",R7,"'"))</f>
        <v/>
      </c>
      <c r="T7" s="12">
        <f t="shared" ref="T7:T38" si="6">IF($P7=1,F7,IF($P7=2,F7+F6,IF($P7=3,F7+F6+F5,IF($P7=4,F7+F6+F5+F4,0))))*IF($N8=1,1,IF($P7=4,1,0))</f>
        <v>0</v>
      </c>
      <c r="U7" s="12">
        <f t="shared" ref="U7:U38" si="7">IF($P7=1,G7,IF($P7=2,G7+G6,IF($P7=3,G7+G6+G5,IF($P7=4,G7+G6+G5+G4,0))))*IF($N8=1,1,IF($P7=4,1,0))</f>
        <v>0</v>
      </c>
      <c r="V7" s="12">
        <f t="shared" ref="V7:V38" si="8">IF($P7=1,H7,IF($P7=2,H7+H6,IF($P7=3,H7+H6+H5,IF($P7=4,H7+H6+H5+H4,0))))*IF($N8=1,1,IF($P7=4,1,0))</f>
        <v>0</v>
      </c>
    </row>
    <row r="8" spans="2:22" x14ac:dyDescent="0.2">
      <c r="B8" s="12" t="s">
        <v>309</v>
      </c>
      <c r="D8" s="11" t="s">
        <v>47</v>
      </c>
      <c r="E8" s="11" t="s">
        <v>48</v>
      </c>
      <c r="F8" s="12">
        <v>529</v>
      </c>
      <c r="G8" s="12">
        <v>60</v>
      </c>
      <c r="H8" s="12">
        <v>14</v>
      </c>
      <c r="I8" s="6" t="s">
        <v>15</v>
      </c>
      <c r="J8" s="6" t="s">
        <v>18</v>
      </c>
      <c r="K8" s="6" t="s">
        <v>17</v>
      </c>
      <c r="L8" t="str">
        <f>VLOOKUP(E8,Lookup_Data!$C$7:$E$25,2,FALSE)</f>
        <v>Scotland</v>
      </c>
      <c r="M8" t="str">
        <f>VLOOKUP(E8,Lookup_Data!$C$7:$E$25,3,FALSE)</f>
        <v>SUSF</v>
      </c>
      <c r="N8" s="12">
        <f t="shared" si="0"/>
        <v>0</v>
      </c>
      <c r="O8" s="12">
        <f t="shared" si="1"/>
        <v>2</v>
      </c>
      <c r="P8" s="12">
        <f t="shared" si="2"/>
        <v>2</v>
      </c>
      <c r="Q8" s="12">
        <f t="shared" ref="Q8:Q71" si="9">IF(N9=1,1,IF(P8=4,1,0))*ROUNDUP(O8/4,0)</f>
        <v>0</v>
      </c>
      <c r="R8" s="12" t="str">
        <f t="shared" ref="R8:R71" si="10">IF(Q8=1,"A",IF(Q8=2,"B",IF(Q8=3,"C",IF(Q8=4,"D",IF(Q8=5,"E",IF(Q8=6,"F",IF(Q8=7,"G",IF(Q8=8,"H",""))))))))</f>
        <v/>
      </c>
      <c r="S8" s="12" t="str">
        <f t="shared" ref="S8:S71" si="11">IF(Q8=0,"",CONCATENATE(E8," '",R8,"'"))</f>
        <v/>
      </c>
      <c r="T8" s="12">
        <f t="shared" si="6"/>
        <v>0</v>
      </c>
      <c r="U8" s="12">
        <f t="shared" si="7"/>
        <v>0</v>
      </c>
      <c r="V8" s="12">
        <f t="shared" si="8"/>
        <v>0</v>
      </c>
    </row>
    <row r="9" spans="2:22" x14ac:dyDescent="0.2">
      <c r="B9" s="12" t="s">
        <v>309</v>
      </c>
      <c r="D9" s="11" t="s">
        <v>91</v>
      </c>
      <c r="E9" s="11" t="s">
        <v>48</v>
      </c>
      <c r="F9" s="12">
        <v>527</v>
      </c>
      <c r="G9" s="12">
        <v>60</v>
      </c>
      <c r="H9" s="12">
        <v>14</v>
      </c>
      <c r="I9" s="6" t="s">
        <v>15</v>
      </c>
      <c r="J9" s="6" t="s">
        <v>18</v>
      </c>
      <c r="K9" s="6" t="s">
        <v>17</v>
      </c>
      <c r="L9" t="str">
        <f>VLOOKUP(E9,Lookup_Data!$C$7:$E$25,2,FALSE)</f>
        <v>Scotland</v>
      </c>
      <c r="M9" t="str">
        <f>VLOOKUP(E9,Lookup_Data!$C$7:$E$25,3,FALSE)</f>
        <v>SUSF</v>
      </c>
      <c r="N9" s="12">
        <f t="shared" si="0"/>
        <v>0</v>
      </c>
      <c r="O9" s="12">
        <f t="shared" si="1"/>
        <v>3</v>
      </c>
      <c r="P9" s="12">
        <f t="shared" si="2"/>
        <v>3</v>
      </c>
      <c r="Q9" s="12">
        <f t="shared" si="9"/>
        <v>0</v>
      </c>
      <c r="R9" s="12" t="str">
        <f t="shared" si="10"/>
        <v/>
      </c>
      <c r="S9" s="12" t="str">
        <f t="shared" si="11"/>
        <v/>
      </c>
      <c r="T9" s="12">
        <f t="shared" si="6"/>
        <v>0</v>
      </c>
      <c r="U9" s="12">
        <f t="shared" si="7"/>
        <v>0</v>
      </c>
      <c r="V9" s="12">
        <f t="shared" si="8"/>
        <v>0</v>
      </c>
    </row>
    <row r="10" spans="2:22" x14ac:dyDescent="0.2">
      <c r="B10" s="12" t="s">
        <v>309</v>
      </c>
      <c r="D10" s="11" t="s">
        <v>102</v>
      </c>
      <c r="E10" s="11" t="s">
        <v>48</v>
      </c>
      <c r="F10" s="12">
        <v>469</v>
      </c>
      <c r="G10" s="12">
        <v>60</v>
      </c>
      <c r="H10" s="12">
        <v>8</v>
      </c>
      <c r="I10" s="6" t="s">
        <v>22</v>
      </c>
      <c r="J10" s="6" t="s">
        <v>18</v>
      </c>
      <c r="K10" s="6" t="s">
        <v>17</v>
      </c>
      <c r="L10" t="str">
        <f>VLOOKUP(E10,Lookup_Data!$C$7:$E$25,2,FALSE)</f>
        <v>Scotland</v>
      </c>
      <c r="M10" t="str">
        <f>VLOOKUP(E10,Lookup_Data!$C$7:$E$25,3,FALSE)</f>
        <v>SUSF</v>
      </c>
      <c r="N10" s="12">
        <f t="shared" si="0"/>
        <v>0</v>
      </c>
      <c r="O10" s="12">
        <f t="shared" si="1"/>
        <v>4</v>
      </c>
      <c r="P10" s="12">
        <f t="shared" si="2"/>
        <v>4</v>
      </c>
      <c r="Q10" s="12">
        <f t="shared" si="9"/>
        <v>1</v>
      </c>
      <c r="R10" s="12" t="str">
        <f t="shared" si="10"/>
        <v>A</v>
      </c>
      <c r="S10" s="12" t="str">
        <f t="shared" si="11"/>
        <v>Aberdeen 'A'</v>
      </c>
      <c r="T10" s="12">
        <f t="shared" si="6"/>
        <v>2074</v>
      </c>
      <c r="U10" s="12">
        <f t="shared" si="7"/>
        <v>240</v>
      </c>
      <c r="V10" s="12">
        <f t="shared" si="8"/>
        <v>57</v>
      </c>
    </row>
    <row r="11" spans="2:22" x14ac:dyDescent="0.2">
      <c r="B11" s="12" t="s">
        <v>309</v>
      </c>
      <c r="D11" s="11" t="s">
        <v>340</v>
      </c>
      <c r="E11" s="11" t="s">
        <v>48</v>
      </c>
      <c r="F11" s="12">
        <v>410</v>
      </c>
      <c r="G11" s="12">
        <v>60</v>
      </c>
      <c r="H11" s="12">
        <v>5</v>
      </c>
      <c r="I11" s="6" t="s">
        <v>15</v>
      </c>
      <c r="J11" s="6" t="s">
        <v>18</v>
      </c>
      <c r="K11" s="6" t="s">
        <v>17</v>
      </c>
      <c r="L11" t="str">
        <f>VLOOKUP(E11,Lookup_Data!$C$7:$E$25,2,FALSE)</f>
        <v>Scotland</v>
      </c>
      <c r="M11" t="str">
        <f>VLOOKUP(E11,Lookup_Data!$C$7:$E$25,3,FALSE)</f>
        <v>SUSF</v>
      </c>
      <c r="N11" s="12">
        <f t="shared" si="0"/>
        <v>0</v>
      </c>
      <c r="O11" s="12">
        <f t="shared" si="1"/>
        <v>5</v>
      </c>
      <c r="P11" s="12">
        <f t="shared" si="2"/>
        <v>1</v>
      </c>
      <c r="Q11" s="12">
        <f t="shared" si="9"/>
        <v>0</v>
      </c>
      <c r="R11" s="12" t="str">
        <f t="shared" si="10"/>
        <v/>
      </c>
      <c r="S11" s="12" t="str">
        <f t="shared" si="11"/>
        <v/>
      </c>
      <c r="T11" s="12">
        <f t="shared" si="6"/>
        <v>0</v>
      </c>
      <c r="U11" s="12">
        <f t="shared" si="7"/>
        <v>0</v>
      </c>
      <c r="V11" s="12">
        <f t="shared" si="8"/>
        <v>0</v>
      </c>
    </row>
    <row r="12" spans="2:22" x14ac:dyDescent="0.2">
      <c r="B12" s="12" t="s">
        <v>309</v>
      </c>
      <c r="D12" s="11" t="s">
        <v>145</v>
      </c>
      <c r="E12" s="11" t="s">
        <v>48</v>
      </c>
      <c r="F12" s="12">
        <v>395</v>
      </c>
      <c r="G12" s="12">
        <v>59</v>
      </c>
      <c r="H12" s="12">
        <v>4</v>
      </c>
      <c r="I12" s="6" t="s">
        <v>22</v>
      </c>
      <c r="J12" s="6" t="s">
        <v>18</v>
      </c>
      <c r="K12" s="6" t="s">
        <v>17</v>
      </c>
      <c r="L12" t="str">
        <f>VLOOKUP(E12,Lookup_Data!$C$7:$E$25,2,FALSE)</f>
        <v>Scotland</v>
      </c>
      <c r="M12" t="str">
        <f>VLOOKUP(E12,Lookup_Data!$C$7:$E$25,3,FALSE)</f>
        <v>SUSF</v>
      </c>
      <c r="N12" s="12">
        <f t="shared" si="0"/>
        <v>0</v>
      </c>
      <c r="O12" s="12">
        <f t="shared" si="1"/>
        <v>6</v>
      </c>
      <c r="P12" s="12">
        <f t="shared" si="2"/>
        <v>2</v>
      </c>
      <c r="Q12" s="12">
        <f t="shared" si="9"/>
        <v>0</v>
      </c>
      <c r="R12" s="12" t="str">
        <f t="shared" si="10"/>
        <v/>
      </c>
      <c r="S12" s="12" t="str">
        <f t="shared" si="11"/>
        <v/>
      </c>
      <c r="T12" s="12">
        <f t="shared" si="6"/>
        <v>0</v>
      </c>
      <c r="U12" s="12">
        <f t="shared" si="7"/>
        <v>0</v>
      </c>
      <c r="V12" s="12">
        <f t="shared" si="8"/>
        <v>0</v>
      </c>
    </row>
    <row r="13" spans="2:22" x14ac:dyDescent="0.2">
      <c r="B13" s="12" t="s">
        <v>309</v>
      </c>
      <c r="D13" s="11" t="s">
        <v>354</v>
      </c>
      <c r="E13" s="11" t="s">
        <v>48</v>
      </c>
      <c r="F13" s="12">
        <v>363</v>
      </c>
      <c r="G13" s="12">
        <v>57</v>
      </c>
      <c r="H13" s="12">
        <v>3</v>
      </c>
      <c r="I13" s="6" t="s">
        <v>15</v>
      </c>
      <c r="J13" s="6" t="s">
        <v>18</v>
      </c>
      <c r="K13" s="6" t="s">
        <v>53</v>
      </c>
      <c r="L13" t="str">
        <f>VLOOKUP(E13,Lookup_Data!$C$7:$E$25,2,FALSE)</f>
        <v>Scotland</v>
      </c>
      <c r="M13" t="str">
        <f>VLOOKUP(E13,Lookup_Data!$C$7:$E$25,3,FALSE)</f>
        <v>SUSF</v>
      </c>
      <c r="N13" s="12">
        <f t="shared" si="0"/>
        <v>0</v>
      </c>
      <c r="O13" s="12">
        <f t="shared" si="1"/>
        <v>7</v>
      </c>
      <c r="P13" s="12">
        <f t="shared" si="2"/>
        <v>3</v>
      </c>
      <c r="Q13" s="12">
        <f t="shared" si="9"/>
        <v>0</v>
      </c>
      <c r="R13" s="12" t="str">
        <f t="shared" si="10"/>
        <v/>
      </c>
      <c r="S13" s="12" t="str">
        <f t="shared" si="11"/>
        <v/>
      </c>
      <c r="T13" s="12">
        <f t="shared" si="6"/>
        <v>0</v>
      </c>
      <c r="U13" s="12">
        <f t="shared" si="7"/>
        <v>0</v>
      </c>
      <c r="V13" s="12">
        <f t="shared" si="8"/>
        <v>0</v>
      </c>
    </row>
    <row r="14" spans="2:22" x14ac:dyDescent="0.2">
      <c r="B14" s="12" t="s">
        <v>309</v>
      </c>
      <c r="D14" s="11" t="s">
        <v>375</v>
      </c>
      <c r="E14" s="11" t="s">
        <v>48</v>
      </c>
      <c r="F14" s="12">
        <v>304</v>
      </c>
      <c r="G14" s="12">
        <v>56</v>
      </c>
      <c r="H14" s="12">
        <v>2</v>
      </c>
      <c r="I14" s="6" t="s">
        <v>15</v>
      </c>
      <c r="J14" s="6" t="s">
        <v>18</v>
      </c>
      <c r="K14" s="6" t="s">
        <v>53</v>
      </c>
      <c r="L14" t="str">
        <f>VLOOKUP(E14,Lookup_Data!$C$7:$E$25,2,FALSE)</f>
        <v>Scotland</v>
      </c>
      <c r="M14" t="str">
        <f>VLOOKUP(E14,Lookup_Data!$C$7:$E$25,3,FALSE)</f>
        <v>SUSF</v>
      </c>
      <c r="N14" s="12">
        <f t="shared" si="0"/>
        <v>0</v>
      </c>
      <c r="O14" s="12">
        <f t="shared" si="1"/>
        <v>8</v>
      </c>
      <c r="P14" s="12">
        <f t="shared" si="2"/>
        <v>4</v>
      </c>
      <c r="Q14" s="12">
        <f t="shared" si="9"/>
        <v>2</v>
      </c>
      <c r="R14" s="12" t="str">
        <f t="shared" si="10"/>
        <v>B</v>
      </c>
      <c r="S14" s="12" t="str">
        <f t="shared" si="11"/>
        <v>Aberdeen 'B'</v>
      </c>
      <c r="T14" s="12">
        <f t="shared" si="6"/>
        <v>1472</v>
      </c>
      <c r="U14" s="12">
        <f t="shared" si="7"/>
        <v>232</v>
      </c>
      <c r="V14" s="12">
        <f t="shared" si="8"/>
        <v>14</v>
      </c>
    </row>
    <row r="15" spans="2:22" x14ac:dyDescent="0.2">
      <c r="B15" s="12" t="s">
        <v>309</v>
      </c>
      <c r="D15" s="11" t="s">
        <v>376</v>
      </c>
      <c r="E15" s="11" t="s">
        <v>48</v>
      </c>
      <c r="F15" s="12">
        <v>302</v>
      </c>
      <c r="G15" s="12">
        <v>53</v>
      </c>
      <c r="H15" s="12">
        <v>2</v>
      </c>
      <c r="I15" s="6" t="s">
        <v>15</v>
      </c>
      <c r="J15" s="6" t="s">
        <v>18</v>
      </c>
      <c r="K15" s="6" t="s">
        <v>17</v>
      </c>
      <c r="L15" t="str">
        <f>VLOOKUP(E15,Lookup_Data!$C$7:$E$25,2,FALSE)</f>
        <v>Scotland</v>
      </c>
      <c r="M15" t="str">
        <f>VLOOKUP(E15,Lookup_Data!$C$7:$E$25,3,FALSE)</f>
        <v>SUSF</v>
      </c>
      <c r="N15" s="12">
        <f t="shared" si="0"/>
        <v>0</v>
      </c>
      <c r="O15" s="12">
        <f t="shared" si="1"/>
        <v>9</v>
      </c>
      <c r="P15" s="12">
        <f t="shared" si="2"/>
        <v>1</v>
      </c>
      <c r="Q15" s="12">
        <f t="shared" si="9"/>
        <v>3</v>
      </c>
      <c r="R15" s="12" t="str">
        <f t="shared" si="10"/>
        <v>C</v>
      </c>
      <c r="S15" s="12" t="str">
        <f t="shared" si="11"/>
        <v>Aberdeen 'C'</v>
      </c>
      <c r="T15" s="12">
        <f t="shared" si="6"/>
        <v>302</v>
      </c>
      <c r="U15" s="12">
        <f t="shared" si="7"/>
        <v>53</v>
      </c>
      <c r="V15" s="12">
        <f t="shared" si="8"/>
        <v>2</v>
      </c>
    </row>
    <row r="16" spans="2:22" x14ac:dyDescent="0.2">
      <c r="B16" s="12" t="s">
        <v>309</v>
      </c>
      <c r="C16" s="10">
        <v>37589</v>
      </c>
      <c r="D16" s="11" t="s">
        <v>78</v>
      </c>
      <c r="E16" s="11" t="s">
        <v>79</v>
      </c>
      <c r="F16" s="12">
        <v>520</v>
      </c>
      <c r="G16" s="12">
        <v>60</v>
      </c>
      <c r="H16" s="12">
        <v>13</v>
      </c>
      <c r="I16" s="6" t="s">
        <v>15</v>
      </c>
      <c r="J16" s="6" t="s">
        <v>80</v>
      </c>
      <c r="K16" s="6" t="s">
        <v>17</v>
      </c>
      <c r="L16" t="str">
        <f>VLOOKUP(E16,Lookup_Data!$C$7:$E$25,2,FALSE)</f>
        <v>Wales</v>
      </c>
      <c r="M16" t="str">
        <f>VLOOKUP(E16,Lookup_Data!$C$7:$E$25,3,FALSE)</f>
        <v>None</v>
      </c>
      <c r="N16" s="12">
        <f t="shared" si="0"/>
        <v>1</v>
      </c>
      <c r="O16" s="12">
        <f t="shared" si="1"/>
        <v>1</v>
      </c>
      <c r="P16" s="12">
        <f t="shared" si="2"/>
        <v>1</v>
      </c>
      <c r="Q16" s="12">
        <f t="shared" si="9"/>
        <v>0</v>
      </c>
      <c r="R16" s="12" t="str">
        <f t="shared" si="10"/>
        <v/>
      </c>
      <c r="S16" s="12" t="str">
        <f t="shared" si="11"/>
        <v/>
      </c>
      <c r="T16" s="12">
        <f t="shared" si="6"/>
        <v>0</v>
      </c>
      <c r="U16" s="12">
        <f t="shared" si="7"/>
        <v>0</v>
      </c>
      <c r="V16" s="12">
        <f t="shared" si="8"/>
        <v>0</v>
      </c>
    </row>
    <row r="17" spans="2:22" x14ac:dyDescent="0.2">
      <c r="B17" s="12" t="s">
        <v>309</v>
      </c>
      <c r="C17" s="10">
        <v>37589</v>
      </c>
      <c r="D17" s="11" t="s">
        <v>109</v>
      </c>
      <c r="E17" s="11" t="s">
        <v>79</v>
      </c>
      <c r="F17" s="12">
        <v>485</v>
      </c>
      <c r="G17" s="12">
        <v>60</v>
      </c>
      <c r="H17" s="12">
        <v>8</v>
      </c>
      <c r="I17" s="6" t="s">
        <v>15</v>
      </c>
      <c r="J17" s="6" t="s">
        <v>18</v>
      </c>
      <c r="K17" s="6" t="s">
        <v>17</v>
      </c>
      <c r="L17" t="str">
        <f>VLOOKUP(E17,Lookup_Data!$C$7:$E$25,2,FALSE)</f>
        <v>Wales</v>
      </c>
      <c r="M17" t="str">
        <f>VLOOKUP(E17,Lookup_Data!$C$7:$E$25,3,FALSE)</f>
        <v>None</v>
      </c>
      <c r="N17" s="12">
        <f t="shared" si="0"/>
        <v>0</v>
      </c>
      <c r="O17" s="12">
        <f t="shared" si="1"/>
        <v>2</v>
      </c>
      <c r="P17" s="12">
        <f t="shared" si="2"/>
        <v>2</v>
      </c>
      <c r="Q17" s="12">
        <f t="shared" si="9"/>
        <v>0</v>
      </c>
      <c r="R17" s="12" t="str">
        <f t="shared" si="10"/>
        <v/>
      </c>
      <c r="S17" s="12" t="str">
        <f t="shared" si="11"/>
        <v/>
      </c>
      <c r="T17" s="12">
        <f t="shared" si="6"/>
        <v>0</v>
      </c>
      <c r="U17" s="12">
        <f t="shared" si="7"/>
        <v>0</v>
      </c>
      <c r="V17" s="12">
        <f t="shared" si="8"/>
        <v>0</v>
      </c>
    </row>
    <row r="18" spans="2:22" x14ac:dyDescent="0.2">
      <c r="B18" s="12" t="s">
        <v>309</v>
      </c>
      <c r="C18" s="10">
        <v>37589</v>
      </c>
      <c r="D18" s="11" t="s">
        <v>122</v>
      </c>
      <c r="E18" s="11" t="s">
        <v>79</v>
      </c>
      <c r="F18" s="12">
        <v>477</v>
      </c>
      <c r="G18" s="12">
        <v>60</v>
      </c>
      <c r="H18" s="12">
        <v>10</v>
      </c>
      <c r="I18" s="6" t="s">
        <v>15</v>
      </c>
      <c r="J18" s="6" t="s">
        <v>18</v>
      </c>
      <c r="K18" s="6" t="s">
        <v>17</v>
      </c>
      <c r="L18" t="str">
        <f>VLOOKUP(E18,Lookup_Data!$C$7:$E$25,2,FALSE)</f>
        <v>Wales</v>
      </c>
      <c r="M18" t="str">
        <f>VLOOKUP(E18,Lookup_Data!$C$7:$E$25,3,FALSE)</f>
        <v>None</v>
      </c>
      <c r="N18" s="12">
        <f t="shared" si="0"/>
        <v>0</v>
      </c>
      <c r="O18" s="12">
        <f t="shared" si="1"/>
        <v>3</v>
      </c>
      <c r="P18" s="12">
        <f t="shared" si="2"/>
        <v>3</v>
      </c>
      <c r="Q18" s="12">
        <f t="shared" si="9"/>
        <v>0</v>
      </c>
      <c r="R18" s="12" t="str">
        <f t="shared" si="10"/>
        <v/>
      </c>
      <c r="S18" s="12" t="str">
        <f t="shared" si="11"/>
        <v/>
      </c>
      <c r="T18" s="12">
        <f t="shared" si="6"/>
        <v>0</v>
      </c>
      <c r="U18" s="12">
        <f t="shared" si="7"/>
        <v>0</v>
      </c>
      <c r="V18" s="12">
        <f t="shared" si="8"/>
        <v>0</v>
      </c>
    </row>
    <row r="19" spans="2:22" x14ac:dyDescent="0.2">
      <c r="B19" s="12" t="s">
        <v>309</v>
      </c>
      <c r="C19" s="10">
        <v>37589</v>
      </c>
      <c r="D19" s="11" t="s">
        <v>171</v>
      </c>
      <c r="E19" s="11" t="s">
        <v>79</v>
      </c>
      <c r="F19" s="12">
        <v>424</v>
      </c>
      <c r="G19" s="12">
        <v>60</v>
      </c>
      <c r="H19" s="12">
        <v>6</v>
      </c>
      <c r="I19" s="6" t="s">
        <v>15</v>
      </c>
      <c r="J19" s="6" t="s">
        <v>80</v>
      </c>
      <c r="K19" s="6" t="s">
        <v>53</v>
      </c>
      <c r="L19" t="str">
        <f>VLOOKUP(E19,Lookup_Data!$C$7:$E$25,2,FALSE)</f>
        <v>Wales</v>
      </c>
      <c r="M19" t="str">
        <f>VLOOKUP(E19,Lookup_Data!$C$7:$E$25,3,FALSE)</f>
        <v>None</v>
      </c>
      <c r="N19" s="12">
        <f t="shared" si="0"/>
        <v>0</v>
      </c>
      <c r="O19" s="12">
        <f t="shared" si="1"/>
        <v>4</v>
      </c>
      <c r="P19" s="12">
        <f t="shared" si="2"/>
        <v>4</v>
      </c>
      <c r="Q19" s="12">
        <f t="shared" si="9"/>
        <v>1</v>
      </c>
      <c r="R19" s="12" t="str">
        <f t="shared" si="10"/>
        <v>A</v>
      </c>
      <c r="S19" s="12" t="str">
        <f t="shared" si="11"/>
        <v>Bangor 'A'</v>
      </c>
      <c r="T19" s="12">
        <f t="shared" si="6"/>
        <v>1906</v>
      </c>
      <c r="U19" s="12">
        <f t="shared" si="7"/>
        <v>240</v>
      </c>
      <c r="V19" s="12">
        <f t="shared" si="8"/>
        <v>37</v>
      </c>
    </row>
    <row r="20" spans="2:22" x14ac:dyDescent="0.2">
      <c r="B20" s="12" t="s">
        <v>309</v>
      </c>
      <c r="C20" s="10">
        <v>37580</v>
      </c>
      <c r="D20" s="11" t="s">
        <v>238</v>
      </c>
      <c r="E20" s="11" t="s">
        <v>79</v>
      </c>
      <c r="F20" s="12">
        <v>420</v>
      </c>
      <c r="G20" s="12">
        <v>60</v>
      </c>
      <c r="H20" s="12">
        <v>2</v>
      </c>
      <c r="I20" s="6" t="s">
        <v>22</v>
      </c>
      <c r="J20" s="6" t="s">
        <v>80</v>
      </c>
      <c r="K20" s="6" t="s">
        <v>17</v>
      </c>
      <c r="L20" t="str">
        <f>VLOOKUP(E20,Lookup_Data!$C$7:$E$25,2,FALSE)</f>
        <v>Wales</v>
      </c>
      <c r="M20" t="str">
        <f>VLOOKUP(E20,Lookup_Data!$C$7:$E$25,3,FALSE)</f>
        <v>None</v>
      </c>
      <c r="N20" s="12">
        <f t="shared" si="0"/>
        <v>0</v>
      </c>
      <c r="O20" s="12">
        <f t="shared" si="1"/>
        <v>5</v>
      </c>
      <c r="P20" s="12">
        <f t="shared" si="2"/>
        <v>1</v>
      </c>
      <c r="Q20" s="12">
        <f t="shared" si="9"/>
        <v>0</v>
      </c>
      <c r="R20" s="12" t="str">
        <f t="shared" si="10"/>
        <v/>
      </c>
      <c r="S20" s="12" t="str">
        <f t="shared" si="11"/>
        <v/>
      </c>
      <c r="T20" s="12">
        <f t="shared" si="6"/>
        <v>0</v>
      </c>
      <c r="U20" s="12">
        <f t="shared" si="7"/>
        <v>0</v>
      </c>
      <c r="V20" s="12">
        <f t="shared" si="8"/>
        <v>0</v>
      </c>
    </row>
    <row r="21" spans="2:22" x14ac:dyDescent="0.2">
      <c r="B21" s="12" t="s">
        <v>309</v>
      </c>
      <c r="C21" s="10">
        <v>37589</v>
      </c>
      <c r="D21" s="11" t="s">
        <v>139</v>
      </c>
      <c r="E21" s="11" t="s">
        <v>79</v>
      </c>
      <c r="F21" s="12">
        <v>410</v>
      </c>
      <c r="G21" s="12">
        <v>59</v>
      </c>
      <c r="H21" s="12">
        <v>2</v>
      </c>
      <c r="I21" s="6" t="s">
        <v>22</v>
      </c>
      <c r="J21" s="6" t="s">
        <v>18</v>
      </c>
      <c r="K21" s="6" t="s">
        <v>17</v>
      </c>
      <c r="L21" t="str">
        <f>VLOOKUP(E21,Lookup_Data!$C$7:$E$25,2,FALSE)</f>
        <v>Wales</v>
      </c>
      <c r="M21" t="str">
        <f>VLOOKUP(E21,Lookup_Data!$C$7:$E$25,3,FALSE)</f>
        <v>None</v>
      </c>
      <c r="N21" s="12">
        <f t="shared" si="0"/>
        <v>0</v>
      </c>
      <c r="O21" s="12">
        <f t="shared" si="1"/>
        <v>6</v>
      </c>
      <c r="P21" s="12">
        <f t="shared" si="2"/>
        <v>2</v>
      </c>
      <c r="Q21" s="12">
        <f t="shared" si="9"/>
        <v>0</v>
      </c>
      <c r="R21" s="12" t="str">
        <f t="shared" si="10"/>
        <v/>
      </c>
      <c r="S21" s="12" t="str">
        <f t="shared" si="11"/>
        <v/>
      </c>
      <c r="T21" s="12">
        <f t="shared" si="6"/>
        <v>0</v>
      </c>
      <c r="U21" s="12">
        <f t="shared" si="7"/>
        <v>0</v>
      </c>
      <c r="V21" s="12">
        <f t="shared" si="8"/>
        <v>0</v>
      </c>
    </row>
    <row r="22" spans="2:22" x14ac:dyDescent="0.2">
      <c r="B22" s="12" t="s">
        <v>309</v>
      </c>
      <c r="C22" s="10">
        <v>37589</v>
      </c>
      <c r="D22" s="11" t="s">
        <v>144</v>
      </c>
      <c r="E22" s="11" t="s">
        <v>79</v>
      </c>
      <c r="F22" s="12">
        <v>386</v>
      </c>
      <c r="G22" s="12">
        <v>59</v>
      </c>
      <c r="H22" s="12">
        <v>4</v>
      </c>
      <c r="I22" s="6" t="s">
        <v>22</v>
      </c>
      <c r="J22" s="6" t="s">
        <v>18</v>
      </c>
      <c r="K22" s="6" t="s">
        <v>17</v>
      </c>
      <c r="L22" t="str">
        <f>VLOOKUP(E22,Lookup_Data!$C$7:$E$25,2,FALSE)</f>
        <v>Wales</v>
      </c>
      <c r="M22" t="str">
        <f>VLOOKUP(E22,Lookup_Data!$C$7:$E$25,3,FALSE)</f>
        <v>None</v>
      </c>
      <c r="N22" s="12">
        <f t="shared" si="0"/>
        <v>0</v>
      </c>
      <c r="O22" s="12">
        <f t="shared" si="1"/>
        <v>7</v>
      </c>
      <c r="P22" s="12">
        <f t="shared" si="2"/>
        <v>3</v>
      </c>
      <c r="Q22" s="12">
        <f t="shared" si="9"/>
        <v>0</v>
      </c>
      <c r="R22" s="12" t="str">
        <f t="shared" si="10"/>
        <v/>
      </c>
      <c r="S22" s="12" t="str">
        <f t="shared" si="11"/>
        <v/>
      </c>
      <c r="T22" s="12">
        <f t="shared" si="6"/>
        <v>0</v>
      </c>
      <c r="U22" s="12">
        <f t="shared" si="7"/>
        <v>0</v>
      </c>
      <c r="V22" s="12">
        <f t="shared" si="8"/>
        <v>0</v>
      </c>
    </row>
    <row r="23" spans="2:22" x14ac:dyDescent="0.2">
      <c r="B23" s="12" t="s">
        <v>309</v>
      </c>
      <c r="C23" s="10">
        <v>37589</v>
      </c>
      <c r="D23" s="11" t="s">
        <v>166</v>
      </c>
      <c r="E23" s="11" t="s">
        <v>79</v>
      </c>
      <c r="F23" s="12">
        <v>362</v>
      </c>
      <c r="G23" s="12">
        <v>58</v>
      </c>
      <c r="H23" s="12">
        <v>2</v>
      </c>
      <c r="I23" s="6" t="s">
        <v>22</v>
      </c>
      <c r="J23" s="6" t="s">
        <v>80</v>
      </c>
      <c r="K23" s="6" t="s">
        <v>53</v>
      </c>
      <c r="L23" t="str">
        <f>VLOOKUP(E23,Lookup_Data!$C$7:$E$25,2,FALSE)</f>
        <v>Wales</v>
      </c>
      <c r="M23" t="str">
        <f>VLOOKUP(E23,Lookup_Data!$C$7:$E$25,3,FALSE)</f>
        <v>None</v>
      </c>
      <c r="N23" s="12">
        <f t="shared" si="0"/>
        <v>0</v>
      </c>
      <c r="O23" s="12">
        <f t="shared" si="1"/>
        <v>8</v>
      </c>
      <c r="P23" s="12">
        <f t="shared" si="2"/>
        <v>4</v>
      </c>
      <c r="Q23" s="12">
        <f t="shared" si="9"/>
        <v>2</v>
      </c>
      <c r="R23" s="12" t="str">
        <f t="shared" si="10"/>
        <v>B</v>
      </c>
      <c r="S23" s="12" t="str">
        <f t="shared" si="11"/>
        <v>Bangor 'B'</v>
      </c>
      <c r="T23" s="12">
        <f t="shared" si="6"/>
        <v>1578</v>
      </c>
      <c r="U23" s="12">
        <f t="shared" si="7"/>
        <v>236</v>
      </c>
      <c r="V23" s="12">
        <f t="shared" si="8"/>
        <v>10</v>
      </c>
    </row>
    <row r="24" spans="2:22" x14ac:dyDescent="0.2">
      <c r="B24" s="12" t="s">
        <v>309</v>
      </c>
      <c r="C24" s="10">
        <v>37589</v>
      </c>
      <c r="D24" s="11" t="s">
        <v>156</v>
      </c>
      <c r="E24" s="11" t="s">
        <v>79</v>
      </c>
      <c r="F24" s="12">
        <v>335</v>
      </c>
      <c r="G24" s="12">
        <v>56</v>
      </c>
      <c r="H24" s="12">
        <v>6</v>
      </c>
      <c r="I24" s="6" t="s">
        <v>22</v>
      </c>
      <c r="J24" s="6" t="s">
        <v>18</v>
      </c>
      <c r="K24" s="6" t="s">
        <v>53</v>
      </c>
      <c r="L24" t="str">
        <f>VLOOKUP(E24,Lookup_Data!$C$7:$E$25,2,FALSE)</f>
        <v>Wales</v>
      </c>
      <c r="M24" t="str">
        <f>VLOOKUP(E24,Lookup_Data!$C$7:$E$25,3,FALSE)</f>
        <v>None</v>
      </c>
      <c r="N24" s="12">
        <f t="shared" si="0"/>
        <v>0</v>
      </c>
      <c r="O24" s="12">
        <f t="shared" si="1"/>
        <v>9</v>
      </c>
      <c r="P24" s="12">
        <f t="shared" si="2"/>
        <v>1</v>
      </c>
      <c r="Q24" s="12">
        <f t="shared" si="9"/>
        <v>0</v>
      </c>
      <c r="R24" s="12" t="str">
        <f t="shared" si="10"/>
        <v/>
      </c>
      <c r="S24" s="12" t="str">
        <f t="shared" si="11"/>
        <v/>
      </c>
      <c r="T24" s="12">
        <f t="shared" si="6"/>
        <v>0</v>
      </c>
      <c r="U24" s="12">
        <f t="shared" si="7"/>
        <v>0</v>
      </c>
      <c r="V24" s="12">
        <f t="shared" si="8"/>
        <v>0</v>
      </c>
    </row>
    <row r="25" spans="2:22" x14ac:dyDescent="0.2">
      <c r="B25" s="12" t="s">
        <v>309</v>
      </c>
      <c r="C25" s="10">
        <v>37589</v>
      </c>
      <c r="D25" s="11" t="s">
        <v>369</v>
      </c>
      <c r="E25" s="11" t="s">
        <v>79</v>
      </c>
      <c r="F25" s="12">
        <v>321</v>
      </c>
      <c r="G25" s="12">
        <v>57</v>
      </c>
      <c r="H25" s="12">
        <v>1</v>
      </c>
      <c r="I25" s="6" t="s">
        <v>15</v>
      </c>
      <c r="J25" s="6" t="s">
        <v>80</v>
      </c>
      <c r="K25" s="6" t="s">
        <v>53</v>
      </c>
      <c r="L25" t="str">
        <f>VLOOKUP(E25,Lookup_Data!$C$7:$E$25,2,FALSE)</f>
        <v>Wales</v>
      </c>
      <c r="M25" t="str">
        <f>VLOOKUP(E25,Lookup_Data!$C$7:$E$25,3,FALSE)</f>
        <v>None</v>
      </c>
      <c r="N25" s="12">
        <f t="shared" si="0"/>
        <v>0</v>
      </c>
      <c r="O25" s="12">
        <f t="shared" si="1"/>
        <v>10</v>
      </c>
      <c r="P25" s="12">
        <f t="shared" si="2"/>
        <v>2</v>
      </c>
      <c r="Q25" s="12">
        <f t="shared" si="9"/>
        <v>0</v>
      </c>
      <c r="R25" s="12" t="str">
        <f t="shared" si="10"/>
        <v/>
      </c>
      <c r="S25" s="12" t="str">
        <f t="shared" si="11"/>
        <v/>
      </c>
      <c r="T25" s="12">
        <f t="shared" si="6"/>
        <v>0</v>
      </c>
      <c r="U25" s="12">
        <f t="shared" si="7"/>
        <v>0</v>
      </c>
      <c r="V25" s="12">
        <f t="shared" si="8"/>
        <v>0</v>
      </c>
    </row>
    <row r="26" spans="2:22" x14ac:dyDescent="0.2">
      <c r="B26" s="12" t="s">
        <v>309</v>
      </c>
      <c r="C26" s="10">
        <v>37589</v>
      </c>
      <c r="D26" s="11" t="s">
        <v>389</v>
      </c>
      <c r="E26" s="11" t="s">
        <v>79</v>
      </c>
      <c r="F26" s="12">
        <v>240</v>
      </c>
      <c r="G26" s="12">
        <v>48</v>
      </c>
      <c r="H26" s="12">
        <v>0</v>
      </c>
      <c r="I26" s="6" t="s">
        <v>15</v>
      </c>
      <c r="J26" s="6" t="s">
        <v>80</v>
      </c>
      <c r="K26" s="6" t="s">
        <v>53</v>
      </c>
      <c r="L26" t="str">
        <f>VLOOKUP(E26,Lookup_Data!$C$7:$E$25,2,FALSE)</f>
        <v>Wales</v>
      </c>
      <c r="M26" t="str">
        <f>VLOOKUP(E26,Lookup_Data!$C$7:$E$25,3,FALSE)</f>
        <v>None</v>
      </c>
      <c r="N26" s="12">
        <f t="shared" si="0"/>
        <v>0</v>
      </c>
      <c r="O26" s="12">
        <f t="shared" si="1"/>
        <v>11</v>
      </c>
      <c r="P26" s="12">
        <f t="shared" si="2"/>
        <v>3</v>
      </c>
      <c r="Q26" s="12">
        <f t="shared" si="9"/>
        <v>0</v>
      </c>
      <c r="R26" s="12" t="str">
        <f t="shared" si="10"/>
        <v/>
      </c>
      <c r="S26" s="12" t="str">
        <f t="shared" si="11"/>
        <v/>
      </c>
      <c r="T26" s="12">
        <f t="shared" si="6"/>
        <v>0</v>
      </c>
      <c r="U26" s="12">
        <f t="shared" si="7"/>
        <v>0</v>
      </c>
      <c r="V26" s="12">
        <f t="shared" si="8"/>
        <v>0</v>
      </c>
    </row>
    <row r="27" spans="2:22" x14ac:dyDescent="0.2">
      <c r="B27" s="12" t="s">
        <v>309</v>
      </c>
      <c r="C27" s="10">
        <v>37589</v>
      </c>
      <c r="D27" s="11" t="s">
        <v>392</v>
      </c>
      <c r="E27" s="11" t="s">
        <v>79</v>
      </c>
      <c r="F27" s="12">
        <v>188</v>
      </c>
      <c r="G27" s="12">
        <v>36</v>
      </c>
      <c r="H27" s="12">
        <v>0</v>
      </c>
      <c r="I27" s="6" t="s">
        <v>22</v>
      </c>
      <c r="J27" s="6" t="s">
        <v>80</v>
      </c>
      <c r="K27" s="6" t="s">
        <v>53</v>
      </c>
      <c r="L27" t="str">
        <f>VLOOKUP(E27,Lookup_Data!$C$7:$E$25,2,FALSE)</f>
        <v>Wales</v>
      </c>
      <c r="M27" t="str">
        <f>VLOOKUP(E27,Lookup_Data!$C$7:$E$25,3,FALSE)</f>
        <v>None</v>
      </c>
      <c r="N27" s="12">
        <f t="shared" si="0"/>
        <v>0</v>
      </c>
      <c r="O27" s="12">
        <f t="shared" si="1"/>
        <v>12</v>
      </c>
      <c r="P27" s="12">
        <f t="shared" si="2"/>
        <v>4</v>
      </c>
      <c r="Q27" s="12">
        <f t="shared" si="9"/>
        <v>3</v>
      </c>
      <c r="R27" s="12" t="str">
        <f t="shared" si="10"/>
        <v>C</v>
      </c>
      <c r="S27" s="12" t="str">
        <f t="shared" si="11"/>
        <v>Bangor 'C'</v>
      </c>
      <c r="T27" s="12">
        <f t="shared" si="6"/>
        <v>1084</v>
      </c>
      <c r="U27" s="12">
        <f t="shared" si="7"/>
        <v>197</v>
      </c>
      <c r="V27" s="12">
        <f t="shared" si="8"/>
        <v>7</v>
      </c>
    </row>
    <row r="28" spans="2:22" x14ac:dyDescent="0.2">
      <c r="B28" s="12" t="s">
        <v>309</v>
      </c>
      <c r="C28" s="10">
        <v>37589</v>
      </c>
      <c r="D28" s="11" t="s">
        <v>160</v>
      </c>
      <c r="E28" s="11" t="s">
        <v>79</v>
      </c>
      <c r="F28" s="12">
        <v>169</v>
      </c>
      <c r="G28" s="12">
        <v>29</v>
      </c>
      <c r="H28" s="12">
        <v>2</v>
      </c>
      <c r="I28" s="6" t="s">
        <v>22</v>
      </c>
      <c r="J28" s="6" t="s">
        <v>80</v>
      </c>
      <c r="K28" s="6" t="s">
        <v>53</v>
      </c>
      <c r="L28" t="str">
        <f>VLOOKUP(E28,Lookup_Data!$C$7:$E$25,2,FALSE)</f>
        <v>Wales</v>
      </c>
      <c r="M28" t="str">
        <f>VLOOKUP(E28,Lookup_Data!$C$7:$E$25,3,FALSE)</f>
        <v>None</v>
      </c>
      <c r="N28" s="12">
        <f t="shared" si="0"/>
        <v>0</v>
      </c>
      <c r="O28" s="12">
        <f t="shared" si="1"/>
        <v>13</v>
      </c>
      <c r="P28" s="12">
        <f t="shared" si="2"/>
        <v>1</v>
      </c>
      <c r="Q28" s="12">
        <f t="shared" si="9"/>
        <v>0</v>
      </c>
      <c r="R28" s="12" t="str">
        <f t="shared" si="10"/>
        <v/>
      </c>
      <c r="S28" s="12" t="str">
        <f t="shared" si="11"/>
        <v/>
      </c>
      <c r="T28" s="12">
        <f t="shared" si="6"/>
        <v>0</v>
      </c>
      <c r="U28" s="12">
        <f t="shared" si="7"/>
        <v>0</v>
      </c>
      <c r="V28" s="12">
        <f t="shared" si="8"/>
        <v>0</v>
      </c>
    </row>
    <row r="29" spans="2:22" x14ac:dyDescent="0.2">
      <c r="B29" s="12" t="s">
        <v>309</v>
      </c>
      <c r="C29" s="10">
        <v>37589</v>
      </c>
      <c r="D29" s="11" t="s">
        <v>184</v>
      </c>
      <c r="E29" s="11" t="s">
        <v>79</v>
      </c>
      <c r="F29" s="12">
        <v>153</v>
      </c>
      <c r="G29" s="12">
        <v>38</v>
      </c>
      <c r="H29" s="12">
        <v>0</v>
      </c>
      <c r="I29" s="6" t="s">
        <v>22</v>
      </c>
      <c r="J29" s="6" t="s">
        <v>80</v>
      </c>
      <c r="K29" s="6" t="s">
        <v>53</v>
      </c>
      <c r="L29" t="str">
        <f>VLOOKUP(E29,Lookup_Data!$C$7:$E$25,2,FALSE)</f>
        <v>Wales</v>
      </c>
      <c r="M29" t="str">
        <f>VLOOKUP(E29,Lookup_Data!$C$7:$E$25,3,FALSE)</f>
        <v>None</v>
      </c>
      <c r="N29" s="12">
        <f t="shared" si="0"/>
        <v>0</v>
      </c>
      <c r="O29" s="12">
        <f t="shared" si="1"/>
        <v>14</v>
      </c>
      <c r="P29" s="12">
        <f t="shared" si="2"/>
        <v>2</v>
      </c>
      <c r="Q29" s="12">
        <f t="shared" si="9"/>
        <v>0</v>
      </c>
      <c r="R29" s="12" t="str">
        <f t="shared" si="10"/>
        <v/>
      </c>
      <c r="S29" s="12" t="str">
        <f t="shared" si="11"/>
        <v/>
      </c>
      <c r="T29" s="12">
        <f t="shared" si="6"/>
        <v>0</v>
      </c>
      <c r="U29" s="12">
        <f t="shared" si="7"/>
        <v>0</v>
      </c>
      <c r="V29" s="12">
        <f t="shared" si="8"/>
        <v>0</v>
      </c>
    </row>
    <row r="30" spans="2:22" x14ac:dyDescent="0.2">
      <c r="B30" s="12" t="s">
        <v>309</v>
      </c>
      <c r="C30" s="10">
        <v>37589</v>
      </c>
      <c r="D30" s="11" t="s">
        <v>182</v>
      </c>
      <c r="E30" s="11" t="s">
        <v>79</v>
      </c>
      <c r="F30" s="12">
        <v>68</v>
      </c>
      <c r="G30" s="12">
        <v>18</v>
      </c>
      <c r="H30" s="12">
        <v>0</v>
      </c>
      <c r="I30" s="6" t="s">
        <v>22</v>
      </c>
      <c r="J30" s="6" t="s">
        <v>80</v>
      </c>
      <c r="K30" s="6" t="s">
        <v>53</v>
      </c>
      <c r="L30" t="str">
        <f>VLOOKUP(E30,Lookup_Data!$C$7:$E$25,2,FALSE)</f>
        <v>Wales</v>
      </c>
      <c r="M30" t="str">
        <f>VLOOKUP(E30,Lookup_Data!$C$7:$E$25,3,FALSE)</f>
        <v>None</v>
      </c>
      <c r="N30" s="12">
        <f t="shared" si="0"/>
        <v>0</v>
      </c>
      <c r="O30" s="12">
        <f t="shared" si="1"/>
        <v>15</v>
      </c>
      <c r="P30" s="12">
        <f t="shared" si="2"/>
        <v>3</v>
      </c>
      <c r="Q30" s="12">
        <f t="shared" si="9"/>
        <v>0</v>
      </c>
      <c r="R30" s="12" t="str">
        <f t="shared" si="10"/>
        <v/>
      </c>
      <c r="S30" s="12" t="str">
        <f t="shared" si="11"/>
        <v/>
      </c>
      <c r="T30" s="12">
        <f t="shared" si="6"/>
        <v>0</v>
      </c>
      <c r="U30" s="12">
        <f t="shared" si="7"/>
        <v>0</v>
      </c>
      <c r="V30" s="12">
        <f t="shared" si="8"/>
        <v>0</v>
      </c>
    </row>
    <row r="31" spans="2:22" x14ac:dyDescent="0.2">
      <c r="B31" s="12" t="s">
        <v>309</v>
      </c>
      <c r="C31" s="10">
        <v>37589</v>
      </c>
      <c r="D31" s="11" t="s">
        <v>397</v>
      </c>
      <c r="E31" s="11" t="s">
        <v>79</v>
      </c>
      <c r="F31" s="12">
        <v>54</v>
      </c>
      <c r="G31" s="12">
        <v>12</v>
      </c>
      <c r="H31" s="12">
        <v>0</v>
      </c>
      <c r="I31" s="6" t="s">
        <v>22</v>
      </c>
      <c r="J31" s="6" t="s">
        <v>80</v>
      </c>
      <c r="K31" s="6" t="s">
        <v>53</v>
      </c>
      <c r="L31" t="str">
        <f>VLOOKUP(E31,Lookup_Data!$C$7:$E$25,2,FALSE)</f>
        <v>Wales</v>
      </c>
      <c r="M31" t="str">
        <f>VLOOKUP(E31,Lookup_Data!$C$7:$E$25,3,FALSE)</f>
        <v>None</v>
      </c>
      <c r="N31" s="12">
        <f t="shared" si="0"/>
        <v>0</v>
      </c>
      <c r="O31" s="12">
        <f t="shared" si="1"/>
        <v>16</v>
      </c>
      <c r="P31" s="12">
        <f t="shared" si="2"/>
        <v>4</v>
      </c>
      <c r="Q31" s="12">
        <f t="shared" si="9"/>
        <v>4</v>
      </c>
      <c r="R31" s="12" t="str">
        <f t="shared" si="10"/>
        <v>D</v>
      </c>
      <c r="S31" s="12" t="str">
        <f t="shared" si="11"/>
        <v>Bangor 'D'</v>
      </c>
      <c r="T31" s="12">
        <f t="shared" si="6"/>
        <v>444</v>
      </c>
      <c r="U31" s="12">
        <f t="shared" si="7"/>
        <v>97</v>
      </c>
      <c r="V31" s="12">
        <f t="shared" si="8"/>
        <v>2</v>
      </c>
    </row>
    <row r="32" spans="2:22" x14ac:dyDescent="0.2">
      <c r="B32" s="12" t="s">
        <v>309</v>
      </c>
      <c r="C32" s="10">
        <v>37569</v>
      </c>
      <c r="D32" s="11" t="s">
        <v>229</v>
      </c>
      <c r="E32" s="11" t="s">
        <v>36</v>
      </c>
      <c r="F32" s="12">
        <v>568</v>
      </c>
      <c r="I32" s="6" t="s">
        <v>22</v>
      </c>
      <c r="J32" s="6" t="s">
        <v>18</v>
      </c>
      <c r="K32" s="6" t="s">
        <v>17</v>
      </c>
      <c r="L32" t="str">
        <f>VLOOKUP(E32,Lookup_Data!$C$7:$E$25,2,FALSE)</f>
        <v>England</v>
      </c>
      <c r="M32" t="str">
        <f>VLOOKUP(E32,Lookup_Data!$C$7:$E$25,3,FALSE)</f>
        <v>SWWU</v>
      </c>
      <c r="N32" s="12">
        <f t="shared" si="0"/>
        <v>1</v>
      </c>
      <c r="O32" s="12">
        <f t="shared" si="1"/>
        <v>1</v>
      </c>
      <c r="P32" s="12">
        <f t="shared" si="2"/>
        <v>1</v>
      </c>
      <c r="Q32" s="12">
        <f t="shared" si="9"/>
        <v>0</v>
      </c>
      <c r="R32" s="12" t="str">
        <f t="shared" si="10"/>
        <v/>
      </c>
      <c r="S32" s="12" t="str">
        <f t="shared" si="11"/>
        <v/>
      </c>
      <c r="T32" s="12">
        <f t="shared" si="6"/>
        <v>0</v>
      </c>
      <c r="U32" s="12">
        <f t="shared" si="7"/>
        <v>0</v>
      </c>
      <c r="V32" s="12">
        <f t="shared" si="8"/>
        <v>0</v>
      </c>
    </row>
    <row r="33" spans="2:22" x14ac:dyDescent="0.2">
      <c r="B33" s="12" t="s">
        <v>309</v>
      </c>
      <c r="C33" s="10">
        <v>37580</v>
      </c>
      <c r="D33" s="11" t="s">
        <v>319</v>
      </c>
      <c r="E33" s="11" t="s">
        <v>36</v>
      </c>
      <c r="F33" s="12">
        <v>509</v>
      </c>
      <c r="I33" s="6" t="s">
        <v>15</v>
      </c>
      <c r="J33" s="6" t="s">
        <v>18</v>
      </c>
      <c r="K33" s="6" t="s">
        <v>17</v>
      </c>
      <c r="L33" t="str">
        <f>VLOOKUP(E33,Lookup_Data!$C$7:$E$25,2,FALSE)</f>
        <v>England</v>
      </c>
      <c r="M33" t="str">
        <f>VLOOKUP(E33,Lookup_Data!$C$7:$E$25,3,FALSE)</f>
        <v>SWWU</v>
      </c>
      <c r="N33" s="12">
        <f t="shared" si="0"/>
        <v>0</v>
      </c>
      <c r="O33" s="12">
        <f t="shared" si="1"/>
        <v>2</v>
      </c>
      <c r="P33" s="12">
        <f t="shared" si="2"/>
        <v>2</v>
      </c>
      <c r="Q33" s="12">
        <f t="shared" si="9"/>
        <v>0</v>
      </c>
      <c r="R33" s="12" t="str">
        <f t="shared" si="10"/>
        <v/>
      </c>
      <c r="S33" s="12" t="str">
        <f t="shared" si="11"/>
        <v/>
      </c>
      <c r="T33" s="12">
        <f t="shared" si="6"/>
        <v>0</v>
      </c>
      <c r="U33" s="12">
        <f t="shared" si="7"/>
        <v>0</v>
      </c>
      <c r="V33" s="12">
        <f t="shared" si="8"/>
        <v>0</v>
      </c>
    </row>
    <row r="34" spans="2:22" x14ac:dyDescent="0.2">
      <c r="B34" s="12" t="s">
        <v>309</v>
      </c>
      <c r="C34" s="10">
        <v>37583</v>
      </c>
      <c r="D34" s="11" t="s">
        <v>201</v>
      </c>
      <c r="E34" s="11" t="s">
        <v>36</v>
      </c>
      <c r="F34" s="12">
        <v>503</v>
      </c>
      <c r="I34" s="6" t="s">
        <v>22</v>
      </c>
      <c r="J34" s="6" t="s">
        <v>18</v>
      </c>
      <c r="K34" s="6" t="s">
        <v>17</v>
      </c>
      <c r="L34" t="str">
        <f>VLOOKUP(E34,Lookup_Data!$C$7:$E$25,2,FALSE)</f>
        <v>England</v>
      </c>
      <c r="M34" t="str">
        <f>VLOOKUP(E34,Lookup_Data!$C$7:$E$25,3,FALSE)</f>
        <v>SWWU</v>
      </c>
      <c r="N34" s="12">
        <f t="shared" si="0"/>
        <v>0</v>
      </c>
      <c r="O34" s="12">
        <f t="shared" si="1"/>
        <v>3</v>
      </c>
      <c r="P34" s="12">
        <f t="shared" si="2"/>
        <v>3</v>
      </c>
      <c r="Q34" s="12">
        <f t="shared" si="9"/>
        <v>0</v>
      </c>
      <c r="R34" s="12" t="str">
        <f t="shared" si="10"/>
        <v/>
      </c>
      <c r="S34" s="12" t="str">
        <f t="shared" si="11"/>
        <v/>
      </c>
      <c r="T34" s="12">
        <f t="shared" si="6"/>
        <v>0</v>
      </c>
      <c r="U34" s="12">
        <f t="shared" si="7"/>
        <v>0</v>
      </c>
      <c r="V34" s="12">
        <f t="shared" si="8"/>
        <v>0</v>
      </c>
    </row>
    <row r="35" spans="2:22" x14ac:dyDescent="0.2">
      <c r="B35" s="12" t="s">
        <v>309</v>
      </c>
      <c r="C35" s="10">
        <v>37583</v>
      </c>
      <c r="D35" s="11" t="s">
        <v>321</v>
      </c>
      <c r="E35" s="11" t="s">
        <v>36</v>
      </c>
      <c r="F35" s="12">
        <v>496</v>
      </c>
      <c r="I35" s="6" t="s">
        <v>15</v>
      </c>
      <c r="J35" s="6" t="s">
        <v>18</v>
      </c>
      <c r="K35" s="6" t="s">
        <v>17</v>
      </c>
      <c r="L35" t="str">
        <f>VLOOKUP(E35,Lookup_Data!$C$7:$E$25,2,FALSE)</f>
        <v>England</v>
      </c>
      <c r="M35" t="str">
        <f>VLOOKUP(E35,Lookup_Data!$C$7:$E$25,3,FALSE)</f>
        <v>SWWU</v>
      </c>
      <c r="N35" s="12">
        <f t="shared" si="0"/>
        <v>0</v>
      </c>
      <c r="O35" s="12">
        <f t="shared" si="1"/>
        <v>4</v>
      </c>
      <c r="P35" s="12">
        <f t="shared" si="2"/>
        <v>4</v>
      </c>
      <c r="Q35" s="12">
        <f t="shared" si="9"/>
        <v>1</v>
      </c>
      <c r="R35" s="12" t="str">
        <f t="shared" si="10"/>
        <v>A</v>
      </c>
      <c r="S35" s="12" t="str">
        <f t="shared" si="11"/>
        <v>Bath 'A'</v>
      </c>
      <c r="T35" s="12">
        <f t="shared" si="6"/>
        <v>2076</v>
      </c>
      <c r="U35" s="12">
        <f t="shared" si="7"/>
        <v>0</v>
      </c>
      <c r="V35" s="12">
        <f t="shared" si="8"/>
        <v>0</v>
      </c>
    </row>
    <row r="36" spans="2:22" x14ac:dyDescent="0.2">
      <c r="B36" s="12" t="s">
        <v>309</v>
      </c>
      <c r="C36" s="10">
        <v>37561</v>
      </c>
      <c r="D36" s="11" t="s">
        <v>135</v>
      </c>
      <c r="E36" s="11" t="s">
        <v>36</v>
      </c>
      <c r="F36" s="12">
        <v>471</v>
      </c>
      <c r="G36" s="12">
        <v>60</v>
      </c>
      <c r="H36" s="12">
        <v>5</v>
      </c>
      <c r="I36" s="6" t="s">
        <v>22</v>
      </c>
      <c r="J36" s="6" t="s">
        <v>18</v>
      </c>
      <c r="K36" s="6" t="s">
        <v>17</v>
      </c>
      <c r="L36" t="str">
        <f>VLOOKUP(E36,Lookup_Data!$C$7:$E$25,2,FALSE)</f>
        <v>England</v>
      </c>
      <c r="M36" t="str">
        <f>VLOOKUP(E36,Lookup_Data!$C$7:$E$25,3,FALSE)</f>
        <v>SWWU</v>
      </c>
      <c r="N36" s="12">
        <f t="shared" si="0"/>
        <v>0</v>
      </c>
      <c r="O36" s="12">
        <f t="shared" si="1"/>
        <v>5</v>
      </c>
      <c r="P36" s="12">
        <f t="shared" si="2"/>
        <v>1</v>
      </c>
      <c r="Q36" s="12">
        <f t="shared" si="9"/>
        <v>0</v>
      </c>
      <c r="R36" s="12" t="str">
        <f t="shared" si="10"/>
        <v/>
      </c>
      <c r="S36" s="12" t="str">
        <f t="shared" si="11"/>
        <v/>
      </c>
      <c r="T36" s="12">
        <f t="shared" si="6"/>
        <v>0</v>
      </c>
      <c r="U36" s="12">
        <f t="shared" si="7"/>
        <v>0</v>
      </c>
      <c r="V36" s="12">
        <f t="shared" si="8"/>
        <v>0</v>
      </c>
    </row>
    <row r="37" spans="2:22" x14ac:dyDescent="0.2">
      <c r="B37" s="12" t="s">
        <v>309</v>
      </c>
      <c r="C37" s="10">
        <v>37576</v>
      </c>
      <c r="D37" s="11" t="s">
        <v>234</v>
      </c>
      <c r="E37" s="11" t="s">
        <v>36</v>
      </c>
      <c r="F37" s="12">
        <v>450</v>
      </c>
      <c r="I37" s="6" t="s">
        <v>15</v>
      </c>
      <c r="J37" s="6" t="s">
        <v>18</v>
      </c>
      <c r="K37" s="6" t="s">
        <v>17</v>
      </c>
      <c r="L37" t="str">
        <f>VLOOKUP(E37,Lookup_Data!$C$7:$E$25,2,FALSE)</f>
        <v>England</v>
      </c>
      <c r="M37" t="str">
        <f>VLOOKUP(E37,Lookup_Data!$C$7:$E$25,3,FALSE)</f>
        <v>SWWU</v>
      </c>
      <c r="N37" s="12">
        <f t="shared" si="0"/>
        <v>0</v>
      </c>
      <c r="O37" s="12">
        <f t="shared" si="1"/>
        <v>6</v>
      </c>
      <c r="P37" s="12">
        <f t="shared" si="2"/>
        <v>2</v>
      </c>
      <c r="Q37" s="12">
        <f t="shared" si="9"/>
        <v>0</v>
      </c>
      <c r="R37" s="12" t="str">
        <f t="shared" si="10"/>
        <v/>
      </c>
      <c r="S37" s="12" t="str">
        <f t="shared" si="11"/>
        <v/>
      </c>
      <c r="T37" s="12">
        <f t="shared" si="6"/>
        <v>0</v>
      </c>
      <c r="U37" s="12">
        <f t="shared" si="7"/>
        <v>0</v>
      </c>
      <c r="V37" s="12">
        <f t="shared" si="8"/>
        <v>0</v>
      </c>
    </row>
    <row r="38" spans="2:22" x14ac:dyDescent="0.2">
      <c r="B38" s="12" t="s">
        <v>309</v>
      </c>
      <c r="C38" s="10">
        <v>37569</v>
      </c>
      <c r="D38" s="11" t="s">
        <v>275</v>
      </c>
      <c r="E38" s="11" t="s">
        <v>36</v>
      </c>
      <c r="F38" s="12">
        <v>446</v>
      </c>
      <c r="I38" s="6" t="s">
        <v>15</v>
      </c>
      <c r="J38" s="6" t="s">
        <v>18</v>
      </c>
      <c r="K38" s="6" t="s">
        <v>17</v>
      </c>
      <c r="L38" t="str">
        <f>VLOOKUP(E38,Lookup_Data!$C$7:$E$25,2,FALSE)</f>
        <v>England</v>
      </c>
      <c r="M38" t="str">
        <f>VLOOKUP(E38,Lookup_Data!$C$7:$E$25,3,FALSE)</f>
        <v>SWWU</v>
      </c>
      <c r="N38" s="12">
        <f t="shared" si="0"/>
        <v>0</v>
      </c>
      <c r="O38" s="12">
        <f t="shared" si="1"/>
        <v>7</v>
      </c>
      <c r="P38" s="12">
        <f t="shared" si="2"/>
        <v>3</v>
      </c>
      <c r="Q38" s="12">
        <f t="shared" si="9"/>
        <v>0</v>
      </c>
      <c r="R38" s="12" t="str">
        <f t="shared" si="10"/>
        <v/>
      </c>
      <c r="S38" s="12" t="str">
        <f t="shared" si="11"/>
        <v/>
      </c>
      <c r="T38" s="12">
        <f t="shared" si="6"/>
        <v>0</v>
      </c>
      <c r="U38" s="12">
        <f t="shared" si="7"/>
        <v>0</v>
      </c>
      <c r="V38" s="12">
        <f t="shared" si="8"/>
        <v>0</v>
      </c>
    </row>
    <row r="39" spans="2:22" x14ac:dyDescent="0.2">
      <c r="B39" s="12" t="s">
        <v>309</v>
      </c>
      <c r="C39" s="10">
        <v>37580</v>
      </c>
      <c r="D39" s="11" t="s">
        <v>336</v>
      </c>
      <c r="E39" s="11" t="s">
        <v>36</v>
      </c>
      <c r="F39" s="12">
        <v>427</v>
      </c>
      <c r="I39" s="6" t="s">
        <v>15</v>
      </c>
      <c r="J39" s="6" t="s">
        <v>18</v>
      </c>
      <c r="K39" s="6" t="s">
        <v>53</v>
      </c>
      <c r="L39" t="str">
        <f>VLOOKUP(E39,Lookup_Data!$C$7:$E$25,2,FALSE)</f>
        <v>England</v>
      </c>
      <c r="M39" t="str">
        <f>VLOOKUP(E39,Lookup_Data!$C$7:$E$25,3,FALSE)</f>
        <v>SWWU</v>
      </c>
      <c r="N39" s="12">
        <f t="shared" si="0"/>
        <v>0</v>
      </c>
      <c r="O39" s="12">
        <f t="shared" si="1"/>
        <v>8</v>
      </c>
      <c r="P39" s="12">
        <f t="shared" si="2"/>
        <v>4</v>
      </c>
      <c r="Q39" s="12">
        <f t="shared" si="9"/>
        <v>2</v>
      </c>
      <c r="R39" s="12" t="str">
        <f t="shared" si="10"/>
        <v>B</v>
      </c>
      <c r="S39" s="12" t="str">
        <f t="shared" si="11"/>
        <v>Bath 'B'</v>
      </c>
      <c r="T39" s="12">
        <f t="shared" ref="T39:T70" si="12">IF($P39=1,F39,IF($P39=2,F39+F38,IF($P39=3,F39+F38+F37,IF($P39=4,F39+F38+F37+F36,0))))*IF($N40=1,1,IF($P39=4,1,0))</f>
        <v>1794</v>
      </c>
      <c r="U39" s="12">
        <f t="shared" ref="U39:U70" si="13">IF($P39=1,G39,IF($P39=2,G39+G38,IF($P39=3,G39+G38+G37,IF($P39=4,G39+G38+G37+G36,0))))*IF($N40=1,1,IF($P39=4,1,0))</f>
        <v>60</v>
      </c>
      <c r="V39" s="12">
        <f t="shared" ref="V39:V70" si="14">IF($P39=1,H39,IF($P39=2,H39+H38,IF($P39=3,H39+H38+H37,IF($P39=4,H39+H38+H37+H36,0))))*IF($N40=1,1,IF($P39=4,1,0))</f>
        <v>5</v>
      </c>
    </row>
    <row r="40" spans="2:22" x14ac:dyDescent="0.2">
      <c r="B40" s="12" t="s">
        <v>309</v>
      </c>
      <c r="C40" s="10">
        <v>37583</v>
      </c>
      <c r="D40" s="11" t="s">
        <v>287</v>
      </c>
      <c r="E40" s="11" t="s">
        <v>36</v>
      </c>
      <c r="F40" s="12">
        <v>425</v>
      </c>
      <c r="I40" s="6" t="s">
        <v>15</v>
      </c>
      <c r="J40" s="6" t="s">
        <v>18</v>
      </c>
      <c r="K40" s="6" t="s">
        <v>17</v>
      </c>
      <c r="L40" t="str">
        <f>VLOOKUP(E40,Lookup_Data!$C$7:$E$25,2,FALSE)</f>
        <v>England</v>
      </c>
      <c r="M40" t="str">
        <f>VLOOKUP(E40,Lookup_Data!$C$7:$E$25,3,FALSE)</f>
        <v>SWWU</v>
      </c>
      <c r="N40" s="12">
        <f t="shared" si="0"/>
        <v>0</v>
      </c>
      <c r="O40" s="12">
        <f t="shared" si="1"/>
        <v>9</v>
      </c>
      <c r="P40" s="12">
        <f t="shared" si="2"/>
        <v>1</v>
      </c>
      <c r="Q40" s="12">
        <f t="shared" si="9"/>
        <v>0</v>
      </c>
      <c r="R40" s="12" t="str">
        <f t="shared" si="10"/>
        <v/>
      </c>
      <c r="S40" s="12" t="str">
        <f t="shared" si="11"/>
        <v/>
      </c>
      <c r="T40" s="12">
        <f t="shared" si="12"/>
        <v>0</v>
      </c>
      <c r="U40" s="12">
        <f t="shared" si="13"/>
        <v>0</v>
      </c>
      <c r="V40" s="12">
        <f t="shared" si="14"/>
        <v>0</v>
      </c>
    </row>
    <row r="41" spans="2:22" x14ac:dyDescent="0.2">
      <c r="B41" s="12" t="s">
        <v>309</v>
      </c>
      <c r="C41" s="10">
        <v>37580</v>
      </c>
      <c r="D41" s="11" t="s">
        <v>370</v>
      </c>
      <c r="E41" s="11" t="s">
        <v>36</v>
      </c>
      <c r="F41" s="12">
        <v>321</v>
      </c>
      <c r="I41" s="6" t="s">
        <v>15</v>
      </c>
      <c r="J41" s="6" t="s">
        <v>18</v>
      </c>
      <c r="K41" s="6" t="s">
        <v>53</v>
      </c>
      <c r="L41" t="str">
        <f>VLOOKUP(E41,Lookup_Data!$C$7:$E$25,2,FALSE)</f>
        <v>England</v>
      </c>
      <c r="M41" t="str">
        <f>VLOOKUP(E41,Lookup_Data!$C$7:$E$25,3,FALSE)</f>
        <v>SWWU</v>
      </c>
      <c r="N41" s="12">
        <f t="shared" si="0"/>
        <v>0</v>
      </c>
      <c r="O41" s="12">
        <f t="shared" si="1"/>
        <v>10</v>
      </c>
      <c r="P41" s="12">
        <f t="shared" si="2"/>
        <v>2</v>
      </c>
      <c r="Q41" s="12">
        <f t="shared" si="9"/>
        <v>0</v>
      </c>
      <c r="R41" s="12" t="str">
        <f t="shared" si="10"/>
        <v/>
      </c>
      <c r="S41" s="12" t="str">
        <f t="shared" si="11"/>
        <v/>
      </c>
      <c r="T41" s="12">
        <f t="shared" si="12"/>
        <v>0</v>
      </c>
      <c r="U41" s="12">
        <f t="shared" si="13"/>
        <v>0</v>
      </c>
      <c r="V41" s="12">
        <f t="shared" si="14"/>
        <v>0</v>
      </c>
    </row>
    <row r="42" spans="2:22" x14ac:dyDescent="0.2">
      <c r="B42" s="12" t="s">
        <v>309</v>
      </c>
      <c r="C42" s="10">
        <v>37580</v>
      </c>
      <c r="D42" s="11" t="s">
        <v>304</v>
      </c>
      <c r="E42" s="11" t="s">
        <v>36</v>
      </c>
      <c r="F42" s="12">
        <v>276</v>
      </c>
      <c r="I42" s="6" t="s">
        <v>15</v>
      </c>
      <c r="J42" s="6" t="s">
        <v>18</v>
      </c>
      <c r="K42" s="6" t="s">
        <v>53</v>
      </c>
      <c r="L42" t="str">
        <f>VLOOKUP(E42,Lookup_Data!$C$7:$E$25,2,FALSE)</f>
        <v>England</v>
      </c>
      <c r="M42" t="str">
        <f>VLOOKUP(E42,Lookup_Data!$C$7:$E$25,3,FALSE)</f>
        <v>SWWU</v>
      </c>
      <c r="N42" s="12">
        <f t="shared" si="0"/>
        <v>0</v>
      </c>
      <c r="O42" s="12">
        <f t="shared" si="1"/>
        <v>11</v>
      </c>
      <c r="P42" s="12">
        <f t="shared" si="2"/>
        <v>3</v>
      </c>
      <c r="Q42" s="12">
        <f t="shared" si="9"/>
        <v>0</v>
      </c>
      <c r="R42" s="12" t="str">
        <f t="shared" si="10"/>
        <v/>
      </c>
      <c r="S42" s="12" t="str">
        <f t="shared" si="11"/>
        <v/>
      </c>
      <c r="T42" s="12">
        <f t="shared" si="12"/>
        <v>0</v>
      </c>
      <c r="U42" s="12">
        <f t="shared" si="13"/>
        <v>0</v>
      </c>
      <c r="V42" s="12">
        <f t="shared" si="14"/>
        <v>0</v>
      </c>
    </row>
    <row r="43" spans="2:22" x14ac:dyDescent="0.2">
      <c r="B43" s="12" t="s">
        <v>309</v>
      </c>
      <c r="C43" s="10">
        <v>37583</v>
      </c>
      <c r="D43" s="11" t="s">
        <v>127</v>
      </c>
      <c r="E43" s="11" t="s">
        <v>36</v>
      </c>
      <c r="F43" s="12">
        <v>253</v>
      </c>
      <c r="G43" s="12">
        <v>45</v>
      </c>
      <c r="H43" s="12">
        <v>4</v>
      </c>
      <c r="I43" s="6" t="s">
        <v>15</v>
      </c>
      <c r="J43" s="6" t="s">
        <v>18</v>
      </c>
      <c r="K43" s="6" t="s">
        <v>53</v>
      </c>
      <c r="L43" t="str">
        <f>VLOOKUP(E43,Lookup_Data!$C$7:$E$25,2,FALSE)</f>
        <v>England</v>
      </c>
      <c r="M43" t="str">
        <f>VLOOKUP(E43,Lookup_Data!$C$7:$E$25,3,FALSE)</f>
        <v>SWWU</v>
      </c>
      <c r="N43" s="12">
        <f t="shared" si="0"/>
        <v>0</v>
      </c>
      <c r="O43" s="12">
        <f t="shared" si="1"/>
        <v>12</v>
      </c>
      <c r="P43" s="12">
        <f t="shared" si="2"/>
        <v>4</v>
      </c>
      <c r="Q43" s="12">
        <f t="shared" si="9"/>
        <v>3</v>
      </c>
      <c r="R43" s="12" t="str">
        <f t="shared" si="10"/>
        <v>C</v>
      </c>
      <c r="S43" s="12" t="str">
        <f t="shared" si="11"/>
        <v>Bath 'C'</v>
      </c>
      <c r="T43" s="12">
        <f t="shared" si="12"/>
        <v>1275</v>
      </c>
      <c r="U43" s="12">
        <f t="shared" si="13"/>
        <v>45</v>
      </c>
      <c r="V43" s="12">
        <f t="shared" si="14"/>
        <v>4</v>
      </c>
    </row>
    <row r="44" spans="2:22" x14ac:dyDescent="0.2">
      <c r="B44" s="12" t="s">
        <v>309</v>
      </c>
      <c r="C44" s="10">
        <v>37583</v>
      </c>
      <c r="D44" s="11" t="s">
        <v>388</v>
      </c>
      <c r="E44" s="11" t="s">
        <v>36</v>
      </c>
      <c r="F44" s="12">
        <v>245</v>
      </c>
      <c r="I44" s="6" t="s">
        <v>15</v>
      </c>
      <c r="J44" s="6" t="s">
        <v>18</v>
      </c>
      <c r="K44" s="6" t="s">
        <v>53</v>
      </c>
      <c r="L44" t="str">
        <f>VLOOKUP(E44,Lookup_Data!$C$7:$E$25,2,FALSE)</f>
        <v>England</v>
      </c>
      <c r="M44" t="str">
        <f>VLOOKUP(E44,Lookup_Data!$C$7:$E$25,3,FALSE)</f>
        <v>SWWU</v>
      </c>
      <c r="N44" s="12">
        <f t="shared" si="0"/>
        <v>0</v>
      </c>
      <c r="O44" s="12">
        <f t="shared" si="1"/>
        <v>13</v>
      </c>
      <c r="P44" s="12">
        <f t="shared" si="2"/>
        <v>1</v>
      </c>
      <c r="Q44" s="12">
        <f t="shared" si="9"/>
        <v>0</v>
      </c>
      <c r="R44" s="12" t="str">
        <f t="shared" si="10"/>
        <v/>
      </c>
      <c r="S44" s="12" t="str">
        <f t="shared" si="11"/>
        <v/>
      </c>
      <c r="T44" s="12">
        <f t="shared" si="12"/>
        <v>0</v>
      </c>
      <c r="U44" s="12">
        <f t="shared" si="13"/>
        <v>0</v>
      </c>
      <c r="V44" s="12">
        <f t="shared" si="14"/>
        <v>0</v>
      </c>
    </row>
    <row r="45" spans="2:22" x14ac:dyDescent="0.2">
      <c r="B45" s="12" t="s">
        <v>309</v>
      </c>
      <c r="C45" s="10">
        <v>37583</v>
      </c>
      <c r="D45" s="11" t="s">
        <v>393</v>
      </c>
      <c r="E45" s="11" t="s">
        <v>36</v>
      </c>
      <c r="F45" s="12">
        <v>169</v>
      </c>
      <c r="I45" s="6" t="s">
        <v>15</v>
      </c>
      <c r="J45" s="6" t="s">
        <v>18</v>
      </c>
      <c r="K45" s="6" t="s">
        <v>53</v>
      </c>
      <c r="L45" t="str">
        <f>VLOOKUP(E45,Lookup_Data!$C$7:$E$25,2,FALSE)</f>
        <v>England</v>
      </c>
      <c r="M45" t="str">
        <f>VLOOKUP(E45,Lookup_Data!$C$7:$E$25,3,FALSE)</f>
        <v>SWWU</v>
      </c>
      <c r="N45" s="12">
        <f t="shared" si="0"/>
        <v>0</v>
      </c>
      <c r="O45" s="12">
        <f t="shared" si="1"/>
        <v>14</v>
      </c>
      <c r="P45" s="12">
        <f t="shared" si="2"/>
        <v>2</v>
      </c>
      <c r="Q45" s="12">
        <f t="shared" si="9"/>
        <v>4</v>
      </c>
      <c r="R45" s="12" t="str">
        <f t="shared" si="10"/>
        <v>D</v>
      </c>
      <c r="S45" s="12" t="str">
        <f t="shared" si="11"/>
        <v>Bath 'D'</v>
      </c>
      <c r="T45" s="12">
        <f t="shared" si="12"/>
        <v>414</v>
      </c>
      <c r="U45" s="12">
        <f t="shared" si="13"/>
        <v>0</v>
      </c>
      <c r="V45" s="12">
        <f t="shared" si="14"/>
        <v>0</v>
      </c>
    </row>
    <row r="46" spans="2:22" x14ac:dyDescent="0.2">
      <c r="B46" s="12" t="s">
        <v>309</v>
      </c>
      <c r="C46" s="10">
        <v>37577</v>
      </c>
      <c r="D46" s="11" t="s">
        <v>20</v>
      </c>
      <c r="E46" s="11" t="s">
        <v>21</v>
      </c>
      <c r="F46" s="12">
        <v>581</v>
      </c>
      <c r="G46" s="12">
        <v>60</v>
      </c>
      <c r="H46" s="12">
        <v>41</v>
      </c>
      <c r="I46" s="6" t="s">
        <v>22</v>
      </c>
      <c r="J46" s="6" t="s">
        <v>18</v>
      </c>
      <c r="K46" s="6" t="s">
        <v>17</v>
      </c>
      <c r="L46" t="str">
        <f>VLOOKUP(E46,Lookup_Data!$C$7:$E$25,2,FALSE)</f>
        <v>England</v>
      </c>
      <c r="M46" t="str">
        <f>VLOOKUP(E46,Lookup_Data!$C$7:$E$25,3,FALSE)</f>
        <v>BUTTS</v>
      </c>
      <c r="N46" s="12">
        <f t="shared" si="0"/>
        <v>1</v>
      </c>
      <c r="O46" s="12">
        <f t="shared" si="1"/>
        <v>1</v>
      </c>
      <c r="P46" s="12">
        <f t="shared" si="2"/>
        <v>1</v>
      </c>
      <c r="Q46" s="12">
        <f t="shared" si="9"/>
        <v>0</v>
      </c>
      <c r="R46" s="12" t="str">
        <f t="shared" si="10"/>
        <v/>
      </c>
      <c r="S46" s="12" t="str">
        <f t="shared" si="11"/>
        <v/>
      </c>
      <c r="T46" s="12">
        <f t="shared" si="12"/>
        <v>0</v>
      </c>
      <c r="U46" s="12">
        <f t="shared" si="13"/>
        <v>0</v>
      </c>
      <c r="V46" s="12">
        <f t="shared" si="14"/>
        <v>0</v>
      </c>
    </row>
    <row r="47" spans="2:22" x14ac:dyDescent="0.2">
      <c r="B47" s="12" t="s">
        <v>309</v>
      </c>
      <c r="C47" s="10">
        <v>37585</v>
      </c>
      <c r="D47" s="11" t="s">
        <v>114</v>
      </c>
      <c r="E47" s="11" t="s">
        <v>21</v>
      </c>
      <c r="F47" s="12">
        <v>498</v>
      </c>
      <c r="G47" s="12">
        <v>60</v>
      </c>
      <c r="H47" s="12">
        <v>13</v>
      </c>
      <c r="I47" s="6" t="s">
        <v>22</v>
      </c>
      <c r="J47" s="6" t="s">
        <v>18</v>
      </c>
      <c r="K47" s="6" t="s">
        <v>17</v>
      </c>
      <c r="L47" t="str">
        <f>VLOOKUP(E47,Lookup_Data!$C$7:$E$25,2,FALSE)</f>
        <v>England</v>
      </c>
      <c r="M47" t="str">
        <f>VLOOKUP(E47,Lookup_Data!$C$7:$E$25,3,FALSE)</f>
        <v>BUTTS</v>
      </c>
      <c r="N47" s="12">
        <f t="shared" si="0"/>
        <v>0</v>
      </c>
      <c r="O47" s="12">
        <f t="shared" si="1"/>
        <v>2</v>
      </c>
      <c r="P47" s="12">
        <f t="shared" si="2"/>
        <v>2</v>
      </c>
      <c r="Q47" s="12">
        <f t="shared" si="9"/>
        <v>0</v>
      </c>
      <c r="R47" s="12" t="str">
        <f t="shared" si="10"/>
        <v/>
      </c>
      <c r="S47" s="12" t="str">
        <f t="shared" si="11"/>
        <v/>
      </c>
      <c r="T47" s="12">
        <f t="shared" si="12"/>
        <v>0</v>
      </c>
      <c r="U47" s="12">
        <f t="shared" si="13"/>
        <v>0</v>
      </c>
      <c r="V47" s="12">
        <f t="shared" si="14"/>
        <v>0</v>
      </c>
    </row>
    <row r="48" spans="2:22" x14ac:dyDescent="0.2">
      <c r="B48" s="12" t="s">
        <v>309</v>
      </c>
      <c r="C48" s="10">
        <v>37569</v>
      </c>
      <c r="D48" s="11" t="s">
        <v>93</v>
      </c>
      <c r="E48" s="11" t="s">
        <v>21</v>
      </c>
      <c r="F48" s="12">
        <v>486</v>
      </c>
      <c r="G48" s="12">
        <v>60</v>
      </c>
      <c r="H48" s="12">
        <v>7</v>
      </c>
      <c r="I48" s="6" t="s">
        <v>15</v>
      </c>
      <c r="J48" s="6" t="s">
        <v>18</v>
      </c>
      <c r="K48" s="6" t="s">
        <v>17</v>
      </c>
      <c r="L48" t="str">
        <f>VLOOKUP(E48,Lookup_Data!$C$7:$E$25,2,FALSE)</f>
        <v>England</v>
      </c>
      <c r="M48" t="str">
        <f>VLOOKUP(E48,Lookup_Data!$C$7:$E$25,3,FALSE)</f>
        <v>BUTTS</v>
      </c>
      <c r="N48" s="12">
        <f t="shared" si="0"/>
        <v>0</v>
      </c>
      <c r="O48" s="12">
        <f t="shared" si="1"/>
        <v>3</v>
      </c>
      <c r="P48" s="12">
        <f t="shared" si="2"/>
        <v>3</v>
      </c>
      <c r="Q48" s="12">
        <f t="shared" si="9"/>
        <v>0</v>
      </c>
      <c r="R48" s="12" t="str">
        <f t="shared" si="10"/>
        <v/>
      </c>
      <c r="S48" s="12" t="str">
        <f t="shared" si="11"/>
        <v/>
      </c>
      <c r="T48" s="12">
        <f t="shared" si="12"/>
        <v>0</v>
      </c>
      <c r="U48" s="12">
        <f t="shared" si="13"/>
        <v>0</v>
      </c>
      <c r="V48" s="12">
        <f t="shared" si="14"/>
        <v>0</v>
      </c>
    </row>
    <row r="49" spans="2:22" x14ac:dyDescent="0.2">
      <c r="B49" s="12" t="s">
        <v>309</v>
      </c>
      <c r="C49" s="10">
        <v>37585</v>
      </c>
      <c r="D49" s="11" t="s">
        <v>159</v>
      </c>
      <c r="E49" s="11" t="s">
        <v>21</v>
      </c>
      <c r="F49" s="12">
        <v>478</v>
      </c>
      <c r="G49" s="12">
        <v>60</v>
      </c>
      <c r="H49" s="12">
        <v>10</v>
      </c>
      <c r="I49" s="6" t="s">
        <v>15</v>
      </c>
      <c r="J49" s="6" t="s">
        <v>18</v>
      </c>
      <c r="K49" s="6" t="s">
        <v>53</v>
      </c>
      <c r="L49" t="str">
        <f>VLOOKUP(E49,Lookup_Data!$C$7:$E$25,2,FALSE)</f>
        <v>England</v>
      </c>
      <c r="M49" t="str">
        <f>VLOOKUP(E49,Lookup_Data!$C$7:$E$25,3,FALSE)</f>
        <v>BUTTS</v>
      </c>
      <c r="N49" s="12">
        <f t="shared" si="0"/>
        <v>0</v>
      </c>
      <c r="O49" s="12">
        <f t="shared" si="1"/>
        <v>4</v>
      </c>
      <c r="P49" s="12">
        <f t="shared" si="2"/>
        <v>4</v>
      </c>
      <c r="Q49" s="12">
        <f t="shared" si="9"/>
        <v>1</v>
      </c>
      <c r="R49" s="12" t="str">
        <f t="shared" si="10"/>
        <v>A</v>
      </c>
      <c r="S49" s="12" t="str">
        <f t="shared" si="11"/>
        <v>Birmingham 'A'</v>
      </c>
      <c r="T49" s="12">
        <f t="shared" si="12"/>
        <v>2043</v>
      </c>
      <c r="U49" s="12">
        <f t="shared" si="13"/>
        <v>240</v>
      </c>
      <c r="V49" s="12">
        <f t="shared" si="14"/>
        <v>71</v>
      </c>
    </row>
    <row r="50" spans="2:22" x14ac:dyDescent="0.2">
      <c r="B50" s="12" t="s">
        <v>309</v>
      </c>
      <c r="C50" s="10">
        <v>37569</v>
      </c>
      <c r="D50" s="11" t="s">
        <v>112</v>
      </c>
      <c r="E50" s="11" t="s">
        <v>21</v>
      </c>
      <c r="F50" s="12">
        <v>466</v>
      </c>
      <c r="G50" s="12">
        <v>60</v>
      </c>
      <c r="H50" s="12">
        <v>10</v>
      </c>
      <c r="I50" s="6" t="s">
        <v>15</v>
      </c>
      <c r="J50" s="6" t="s">
        <v>18</v>
      </c>
      <c r="K50" s="6" t="s">
        <v>17</v>
      </c>
      <c r="L50" t="str">
        <f>VLOOKUP(E50,Lookup_Data!$C$7:$E$25,2,FALSE)</f>
        <v>England</v>
      </c>
      <c r="M50" t="str">
        <f>VLOOKUP(E50,Lookup_Data!$C$7:$E$25,3,FALSE)</f>
        <v>BUTTS</v>
      </c>
      <c r="N50" s="12">
        <f t="shared" si="0"/>
        <v>0</v>
      </c>
      <c r="O50" s="12">
        <f t="shared" si="1"/>
        <v>5</v>
      </c>
      <c r="P50" s="12">
        <f t="shared" si="2"/>
        <v>1</v>
      </c>
      <c r="Q50" s="12">
        <f t="shared" si="9"/>
        <v>0</v>
      </c>
      <c r="R50" s="12" t="str">
        <f t="shared" si="10"/>
        <v/>
      </c>
      <c r="S50" s="12" t="str">
        <f t="shared" si="11"/>
        <v/>
      </c>
      <c r="T50" s="12">
        <f t="shared" si="12"/>
        <v>0</v>
      </c>
      <c r="U50" s="12">
        <f t="shared" si="13"/>
        <v>0</v>
      </c>
      <c r="V50" s="12">
        <f t="shared" si="14"/>
        <v>0</v>
      </c>
    </row>
    <row r="51" spans="2:22" x14ac:dyDescent="0.2">
      <c r="B51" s="12" t="s">
        <v>309</v>
      </c>
      <c r="C51" s="10">
        <v>37569</v>
      </c>
      <c r="D51" s="11" t="s">
        <v>329</v>
      </c>
      <c r="E51" s="11" t="s">
        <v>21</v>
      </c>
      <c r="F51" s="12">
        <v>454</v>
      </c>
      <c r="G51" s="12">
        <v>60</v>
      </c>
      <c r="H51" s="12">
        <v>6</v>
      </c>
      <c r="I51" s="6" t="s">
        <v>15</v>
      </c>
      <c r="J51" s="6" t="s">
        <v>18</v>
      </c>
      <c r="K51" s="6" t="s">
        <v>53</v>
      </c>
      <c r="L51" t="str">
        <f>VLOOKUP(E51,Lookup_Data!$C$7:$E$25,2,FALSE)</f>
        <v>England</v>
      </c>
      <c r="M51" t="str">
        <f>VLOOKUP(E51,Lookup_Data!$C$7:$E$25,3,FALSE)</f>
        <v>BUTTS</v>
      </c>
      <c r="N51" s="12">
        <f t="shared" si="0"/>
        <v>0</v>
      </c>
      <c r="O51" s="12">
        <f t="shared" si="1"/>
        <v>6</v>
      </c>
      <c r="P51" s="12">
        <f t="shared" si="2"/>
        <v>2</v>
      </c>
      <c r="Q51" s="12">
        <f t="shared" si="9"/>
        <v>0</v>
      </c>
      <c r="R51" s="12" t="str">
        <f t="shared" si="10"/>
        <v/>
      </c>
      <c r="S51" s="12" t="str">
        <f t="shared" si="11"/>
        <v/>
      </c>
      <c r="T51" s="12">
        <f t="shared" si="12"/>
        <v>0</v>
      </c>
      <c r="U51" s="12">
        <f t="shared" si="13"/>
        <v>0</v>
      </c>
      <c r="V51" s="12">
        <f t="shared" si="14"/>
        <v>0</v>
      </c>
    </row>
    <row r="52" spans="2:22" x14ac:dyDescent="0.2">
      <c r="B52" s="12" t="s">
        <v>309</v>
      </c>
      <c r="C52" s="10">
        <v>37585</v>
      </c>
      <c r="D52" s="11" t="s">
        <v>101</v>
      </c>
      <c r="E52" s="11" t="s">
        <v>21</v>
      </c>
      <c r="F52" s="12">
        <v>450</v>
      </c>
      <c r="G52" s="12">
        <v>60</v>
      </c>
      <c r="H52" s="12">
        <v>5</v>
      </c>
      <c r="I52" s="6" t="s">
        <v>22</v>
      </c>
      <c r="J52" s="6" t="s">
        <v>18</v>
      </c>
      <c r="K52" s="6" t="s">
        <v>53</v>
      </c>
      <c r="L52" t="str">
        <f>VLOOKUP(E52,Lookup_Data!$C$7:$E$25,2,FALSE)</f>
        <v>England</v>
      </c>
      <c r="M52" t="str">
        <f>VLOOKUP(E52,Lookup_Data!$C$7:$E$25,3,FALSE)</f>
        <v>BUTTS</v>
      </c>
      <c r="N52" s="12">
        <f t="shared" si="0"/>
        <v>0</v>
      </c>
      <c r="O52" s="12">
        <f t="shared" si="1"/>
        <v>7</v>
      </c>
      <c r="P52" s="12">
        <f t="shared" si="2"/>
        <v>3</v>
      </c>
      <c r="Q52" s="12">
        <f t="shared" si="9"/>
        <v>0</v>
      </c>
      <c r="R52" s="12" t="str">
        <f t="shared" si="10"/>
        <v/>
      </c>
      <c r="S52" s="12" t="str">
        <f t="shared" si="11"/>
        <v/>
      </c>
      <c r="T52" s="12">
        <f t="shared" si="12"/>
        <v>0</v>
      </c>
      <c r="U52" s="12">
        <f t="shared" si="13"/>
        <v>0</v>
      </c>
      <c r="V52" s="12">
        <f t="shared" si="14"/>
        <v>0</v>
      </c>
    </row>
    <row r="53" spans="2:22" x14ac:dyDescent="0.2">
      <c r="B53" s="12" t="s">
        <v>309</v>
      </c>
      <c r="C53" s="10">
        <v>37585</v>
      </c>
      <c r="D53" s="11" t="s">
        <v>130</v>
      </c>
      <c r="E53" s="11" t="s">
        <v>21</v>
      </c>
      <c r="F53" s="12">
        <v>413</v>
      </c>
      <c r="G53" s="12">
        <v>60</v>
      </c>
      <c r="H53" s="12">
        <v>3</v>
      </c>
      <c r="I53" s="6" t="s">
        <v>22</v>
      </c>
      <c r="J53" s="6" t="s">
        <v>18</v>
      </c>
      <c r="K53" s="6" t="s">
        <v>17</v>
      </c>
      <c r="L53" t="str">
        <f>VLOOKUP(E53,Lookup_Data!$C$7:$E$25,2,FALSE)</f>
        <v>England</v>
      </c>
      <c r="M53" t="str">
        <f>VLOOKUP(E53,Lookup_Data!$C$7:$E$25,3,FALSE)</f>
        <v>BUTTS</v>
      </c>
      <c r="N53" s="12">
        <f t="shared" si="0"/>
        <v>0</v>
      </c>
      <c r="O53" s="12">
        <f t="shared" si="1"/>
        <v>8</v>
      </c>
      <c r="P53" s="12">
        <f t="shared" si="2"/>
        <v>4</v>
      </c>
      <c r="Q53" s="12">
        <f t="shared" si="9"/>
        <v>2</v>
      </c>
      <c r="R53" s="12" t="str">
        <f t="shared" si="10"/>
        <v>B</v>
      </c>
      <c r="S53" s="12" t="str">
        <f t="shared" si="11"/>
        <v>Birmingham 'B'</v>
      </c>
      <c r="T53" s="12">
        <f t="shared" si="12"/>
        <v>1783</v>
      </c>
      <c r="U53" s="12">
        <f t="shared" si="13"/>
        <v>240</v>
      </c>
      <c r="V53" s="12">
        <f t="shared" si="14"/>
        <v>24</v>
      </c>
    </row>
    <row r="54" spans="2:22" x14ac:dyDescent="0.2">
      <c r="B54" s="12" t="s">
        <v>309</v>
      </c>
      <c r="C54" s="10">
        <v>37585</v>
      </c>
      <c r="D54" s="11" t="s">
        <v>163</v>
      </c>
      <c r="E54" s="11" t="s">
        <v>21</v>
      </c>
      <c r="F54" s="12">
        <v>375</v>
      </c>
      <c r="G54" s="12">
        <v>58</v>
      </c>
      <c r="H54" s="12">
        <v>3</v>
      </c>
      <c r="I54" s="6" t="s">
        <v>15</v>
      </c>
      <c r="J54" s="6" t="s">
        <v>18</v>
      </c>
      <c r="K54" s="6" t="s">
        <v>53</v>
      </c>
      <c r="L54" t="str">
        <f>VLOOKUP(E54,Lookup_Data!$C$7:$E$25,2,FALSE)</f>
        <v>England</v>
      </c>
      <c r="M54" t="str">
        <f>VLOOKUP(E54,Lookup_Data!$C$7:$E$25,3,FALSE)</f>
        <v>BUTTS</v>
      </c>
      <c r="N54" s="12">
        <f t="shared" si="0"/>
        <v>0</v>
      </c>
      <c r="O54" s="12">
        <f t="shared" si="1"/>
        <v>9</v>
      </c>
      <c r="P54" s="12">
        <f t="shared" si="2"/>
        <v>1</v>
      </c>
      <c r="Q54" s="12">
        <f t="shared" si="9"/>
        <v>0</v>
      </c>
      <c r="R54" s="12" t="str">
        <f t="shared" si="10"/>
        <v/>
      </c>
      <c r="S54" s="12" t="str">
        <f t="shared" si="11"/>
        <v/>
      </c>
      <c r="T54" s="12">
        <f t="shared" si="12"/>
        <v>0</v>
      </c>
      <c r="U54" s="12">
        <f t="shared" si="13"/>
        <v>0</v>
      </c>
      <c r="V54" s="12">
        <f t="shared" si="14"/>
        <v>0</v>
      </c>
    </row>
    <row r="55" spans="2:22" x14ac:dyDescent="0.2">
      <c r="B55" s="12" t="s">
        <v>309</v>
      </c>
      <c r="C55" s="10">
        <v>37569</v>
      </c>
      <c r="D55" s="11" t="s">
        <v>288</v>
      </c>
      <c r="E55" s="11" t="s">
        <v>21</v>
      </c>
      <c r="F55" s="12">
        <v>336</v>
      </c>
      <c r="G55" s="12">
        <v>56</v>
      </c>
      <c r="H55" s="12">
        <v>2</v>
      </c>
      <c r="I55" s="6" t="s">
        <v>22</v>
      </c>
      <c r="J55" s="6" t="s">
        <v>18</v>
      </c>
      <c r="K55" s="6" t="s">
        <v>53</v>
      </c>
      <c r="L55" t="str">
        <f>VLOOKUP(E55,Lookup_Data!$C$7:$E$25,2,FALSE)</f>
        <v>England</v>
      </c>
      <c r="M55" t="str">
        <f>VLOOKUP(E55,Lookup_Data!$C$7:$E$25,3,FALSE)</f>
        <v>BUTTS</v>
      </c>
      <c r="N55" s="12">
        <f t="shared" si="0"/>
        <v>0</v>
      </c>
      <c r="O55" s="12">
        <f t="shared" si="1"/>
        <v>10</v>
      </c>
      <c r="P55" s="12">
        <f t="shared" si="2"/>
        <v>2</v>
      </c>
      <c r="Q55" s="12">
        <f t="shared" si="9"/>
        <v>0</v>
      </c>
      <c r="R55" s="12" t="str">
        <f t="shared" si="10"/>
        <v/>
      </c>
      <c r="S55" s="12" t="str">
        <f t="shared" si="11"/>
        <v/>
      </c>
      <c r="T55" s="12">
        <f t="shared" si="12"/>
        <v>0</v>
      </c>
      <c r="U55" s="12">
        <f t="shared" si="13"/>
        <v>0</v>
      </c>
      <c r="V55" s="12">
        <f t="shared" si="14"/>
        <v>0</v>
      </c>
    </row>
    <row r="56" spans="2:22" x14ac:dyDescent="0.2">
      <c r="B56" s="12" t="s">
        <v>309</v>
      </c>
      <c r="C56" s="10">
        <v>37569</v>
      </c>
      <c r="D56" s="11" t="s">
        <v>367</v>
      </c>
      <c r="E56" s="11" t="s">
        <v>21</v>
      </c>
      <c r="F56" s="12">
        <v>326</v>
      </c>
      <c r="G56" s="12">
        <v>56</v>
      </c>
      <c r="H56" s="12">
        <v>1</v>
      </c>
      <c r="I56" s="6" t="s">
        <v>15</v>
      </c>
      <c r="J56" s="6" t="s">
        <v>18</v>
      </c>
      <c r="K56" s="6" t="s">
        <v>53</v>
      </c>
      <c r="L56" t="str">
        <f>VLOOKUP(E56,Lookup_Data!$C$7:$E$25,2,FALSE)</f>
        <v>England</v>
      </c>
      <c r="M56" t="str">
        <f>VLOOKUP(E56,Lookup_Data!$C$7:$E$25,3,FALSE)</f>
        <v>BUTTS</v>
      </c>
      <c r="N56" s="12">
        <f t="shared" si="0"/>
        <v>0</v>
      </c>
      <c r="O56" s="12">
        <f t="shared" si="1"/>
        <v>11</v>
      </c>
      <c r="P56" s="12">
        <f t="shared" si="2"/>
        <v>3</v>
      </c>
      <c r="Q56" s="12">
        <f t="shared" si="9"/>
        <v>0</v>
      </c>
      <c r="R56" s="12" t="str">
        <f t="shared" si="10"/>
        <v/>
      </c>
      <c r="S56" s="12" t="str">
        <f t="shared" si="11"/>
        <v/>
      </c>
      <c r="T56" s="12">
        <f t="shared" si="12"/>
        <v>0</v>
      </c>
      <c r="U56" s="12">
        <f t="shared" si="13"/>
        <v>0</v>
      </c>
      <c r="V56" s="12">
        <f t="shared" si="14"/>
        <v>0</v>
      </c>
    </row>
    <row r="57" spans="2:22" x14ac:dyDescent="0.2">
      <c r="B57" s="12" t="s">
        <v>309</v>
      </c>
      <c r="C57" s="10">
        <v>37569</v>
      </c>
      <c r="D57" s="11" t="s">
        <v>273</v>
      </c>
      <c r="E57" s="11" t="s">
        <v>21</v>
      </c>
      <c r="F57" s="12">
        <v>319</v>
      </c>
      <c r="G57" s="12">
        <v>58</v>
      </c>
      <c r="H57" s="12">
        <v>1</v>
      </c>
      <c r="I57" s="6" t="s">
        <v>15</v>
      </c>
      <c r="J57" s="6" t="s">
        <v>18</v>
      </c>
      <c r="K57" s="6" t="s">
        <v>53</v>
      </c>
      <c r="L57" t="str">
        <f>VLOOKUP(E57,Lookup_Data!$C$7:$E$25,2,FALSE)</f>
        <v>England</v>
      </c>
      <c r="M57" t="str">
        <f>VLOOKUP(E57,Lookup_Data!$C$7:$E$25,3,FALSE)</f>
        <v>BUTTS</v>
      </c>
      <c r="N57" s="12">
        <f t="shared" si="0"/>
        <v>0</v>
      </c>
      <c r="O57" s="12">
        <f t="shared" si="1"/>
        <v>12</v>
      </c>
      <c r="P57" s="12">
        <f t="shared" si="2"/>
        <v>4</v>
      </c>
      <c r="Q57" s="12">
        <f t="shared" si="9"/>
        <v>3</v>
      </c>
      <c r="R57" s="12" t="str">
        <f t="shared" si="10"/>
        <v>C</v>
      </c>
      <c r="S57" s="12" t="str">
        <f t="shared" si="11"/>
        <v>Birmingham 'C'</v>
      </c>
      <c r="T57" s="12">
        <f t="shared" si="12"/>
        <v>1356</v>
      </c>
      <c r="U57" s="12">
        <f t="shared" si="13"/>
        <v>228</v>
      </c>
      <c r="V57" s="12">
        <f t="shared" si="14"/>
        <v>7</v>
      </c>
    </row>
    <row r="58" spans="2:22" x14ac:dyDescent="0.2">
      <c r="B58" s="12" t="s">
        <v>309</v>
      </c>
      <c r="C58" s="10">
        <v>37585</v>
      </c>
      <c r="D58" s="11" t="s">
        <v>140</v>
      </c>
      <c r="E58" s="11" t="s">
        <v>21</v>
      </c>
      <c r="F58" s="12">
        <v>314</v>
      </c>
      <c r="G58" s="12">
        <v>59</v>
      </c>
      <c r="H58" s="12">
        <v>2</v>
      </c>
      <c r="I58" s="6" t="s">
        <v>15</v>
      </c>
      <c r="J58" s="6" t="s">
        <v>18</v>
      </c>
      <c r="K58" s="6" t="s">
        <v>53</v>
      </c>
      <c r="L58" t="str">
        <f>VLOOKUP(E58,Lookup_Data!$C$7:$E$25,2,FALSE)</f>
        <v>England</v>
      </c>
      <c r="M58" t="str">
        <f>VLOOKUP(E58,Lookup_Data!$C$7:$E$25,3,FALSE)</f>
        <v>BUTTS</v>
      </c>
      <c r="N58" s="12">
        <f t="shared" si="0"/>
        <v>0</v>
      </c>
      <c r="O58" s="12">
        <f t="shared" si="1"/>
        <v>13</v>
      </c>
      <c r="P58" s="12">
        <f t="shared" si="2"/>
        <v>1</v>
      </c>
      <c r="Q58" s="12">
        <f t="shared" si="9"/>
        <v>0</v>
      </c>
      <c r="R58" s="12" t="str">
        <f t="shared" si="10"/>
        <v/>
      </c>
      <c r="S58" s="12" t="str">
        <f t="shared" si="11"/>
        <v/>
      </c>
      <c r="T58" s="12">
        <f t="shared" si="12"/>
        <v>0</v>
      </c>
      <c r="U58" s="12">
        <f t="shared" si="13"/>
        <v>0</v>
      </c>
      <c r="V58" s="12">
        <f t="shared" si="14"/>
        <v>0</v>
      </c>
    </row>
    <row r="59" spans="2:22" x14ac:dyDescent="0.2">
      <c r="B59" s="12" t="s">
        <v>309</v>
      </c>
      <c r="C59" s="10">
        <v>37585</v>
      </c>
      <c r="D59" s="11" t="s">
        <v>372</v>
      </c>
      <c r="E59" s="11" t="s">
        <v>21</v>
      </c>
      <c r="F59" s="12">
        <v>311</v>
      </c>
      <c r="G59" s="12">
        <v>60</v>
      </c>
      <c r="H59" s="12">
        <v>2</v>
      </c>
      <c r="I59" s="6" t="s">
        <v>22</v>
      </c>
      <c r="J59" s="6" t="s">
        <v>18</v>
      </c>
      <c r="K59" s="6" t="s">
        <v>17</v>
      </c>
      <c r="L59" t="str">
        <f>VLOOKUP(E59,Lookup_Data!$C$7:$E$25,2,FALSE)</f>
        <v>England</v>
      </c>
      <c r="M59" t="str">
        <f>VLOOKUP(E59,Lookup_Data!$C$7:$E$25,3,FALSE)</f>
        <v>BUTTS</v>
      </c>
      <c r="N59" s="12">
        <f t="shared" si="0"/>
        <v>0</v>
      </c>
      <c r="O59" s="12">
        <f t="shared" si="1"/>
        <v>14</v>
      </c>
      <c r="P59" s="12">
        <f t="shared" si="2"/>
        <v>2</v>
      </c>
      <c r="Q59" s="12">
        <f t="shared" si="9"/>
        <v>0</v>
      </c>
      <c r="R59" s="12" t="str">
        <f t="shared" si="10"/>
        <v/>
      </c>
      <c r="S59" s="12" t="str">
        <f t="shared" si="11"/>
        <v/>
      </c>
      <c r="T59" s="12">
        <f t="shared" si="12"/>
        <v>0</v>
      </c>
      <c r="U59" s="12">
        <f t="shared" si="13"/>
        <v>0</v>
      </c>
      <c r="V59" s="12">
        <f t="shared" si="14"/>
        <v>0</v>
      </c>
    </row>
    <row r="60" spans="2:22" x14ac:dyDescent="0.2">
      <c r="B60" s="12" t="s">
        <v>309</v>
      </c>
      <c r="C60" s="10">
        <v>37585</v>
      </c>
      <c r="D60" s="11" t="s">
        <v>382</v>
      </c>
      <c r="E60" s="11" t="s">
        <v>21</v>
      </c>
      <c r="F60" s="12">
        <v>279</v>
      </c>
      <c r="G60" s="12">
        <v>54</v>
      </c>
      <c r="H60" s="12">
        <v>1</v>
      </c>
      <c r="I60" s="6" t="s">
        <v>22</v>
      </c>
      <c r="J60" s="6" t="s">
        <v>18</v>
      </c>
      <c r="K60" s="6" t="s">
        <v>53</v>
      </c>
      <c r="L60" t="str">
        <f>VLOOKUP(E60,Lookup_Data!$C$7:$E$25,2,FALSE)</f>
        <v>England</v>
      </c>
      <c r="M60" t="str">
        <f>VLOOKUP(E60,Lookup_Data!$C$7:$E$25,3,FALSE)</f>
        <v>BUTTS</v>
      </c>
      <c r="N60" s="12">
        <f t="shared" si="0"/>
        <v>0</v>
      </c>
      <c r="O60" s="12">
        <f t="shared" si="1"/>
        <v>15</v>
      </c>
      <c r="P60" s="12">
        <f t="shared" si="2"/>
        <v>3</v>
      </c>
      <c r="Q60" s="12">
        <f t="shared" si="9"/>
        <v>0</v>
      </c>
      <c r="R60" s="12" t="str">
        <f t="shared" si="10"/>
        <v/>
      </c>
      <c r="S60" s="12" t="str">
        <f t="shared" si="11"/>
        <v/>
      </c>
      <c r="T60" s="12">
        <f t="shared" si="12"/>
        <v>0</v>
      </c>
      <c r="U60" s="12">
        <f t="shared" si="13"/>
        <v>0</v>
      </c>
      <c r="V60" s="12">
        <f t="shared" si="14"/>
        <v>0</v>
      </c>
    </row>
    <row r="61" spans="2:22" x14ac:dyDescent="0.2">
      <c r="B61" s="12" t="s">
        <v>309</v>
      </c>
      <c r="C61" s="10">
        <v>37585</v>
      </c>
      <c r="D61" s="11" t="s">
        <v>269</v>
      </c>
      <c r="E61" s="11" t="s">
        <v>21</v>
      </c>
      <c r="F61" s="12">
        <v>275</v>
      </c>
      <c r="G61" s="12">
        <v>54</v>
      </c>
      <c r="H61" s="12">
        <v>1</v>
      </c>
      <c r="I61" s="6" t="s">
        <v>22</v>
      </c>
      <c r="J61" s="6" t="s">
        <v>18</v>
      </c>
      <c r="K61" s="6" t="s">
        <v>53</v>
      </c>
      <c r="L61" t="str">
        <f>VLOOKUP(E61,Lookup_Data!$C$7:$E$25,2,FALSE)</f>
        <v>England</v>
      </c>
      <c r="M61" t="str">
        <f>VLOOKUP(E61,Lookup_Data!$C$7:$E$25,3,FALSE)</f>
        <v>BUTTS</v>
      </c>
      <c r="N61" s="12">
        <f t="shared" si="0"/>
        <v>0</v>
      </c>
      <c r="O61" s="12">
        <f t="shared" si="1"/>
        <v>16</v>
      </c>
      <c r="P61" s="12">
        <f t="shared" si="2"/>
        <v>4</v>
      </c>
      <c r="Q61" s="12">
        <f t="shared" si="9"/>
        <v>4</v>
      </c>
      <c r="R61" s="12" t="str">
        <f t="shared" si="10"/>
        <v>D</v>
      </c>
      <c r="S61" s="12" t="str">
        <f t="shared" si="11"/>
        <v>Birmingham 'D'</v>
      </c>
      <c r="T61" s="12">
        <f t="shared" si="12"/>
        <v>1179</v>
      </c>
      <c r="U61" s="12">
        <f t="shared" si="13"/>
        <v>227</v>
      </c>
      <c r="V61" s="12">
        <f t="shared" si="14"/>
        <v>6</v>
      </c>
    </row>
    <row r="62" spans="2:22" x14ac:dyDescent="0.2">
      <c r="B62" s="12" t="s">
        <v>309</v>
      </c>
      <c r="C62" s="10">
        <v>37585</v>
      </c>
      <c r="D62" s="11" t="s">
        <v>386</v>
      </c>
      <c r="E62" s="11" t="s">
        <v>21</v>
      </c>
      <c r="F62" s="12">
        <v>263</v>
      </c>
      <c r="G62" s="12">
        <v>47</v>
      </c>
      <c r="H62" s="12">
        <v>2</v>
      </c>
      <c r="I62" s="6" t="s">
        <v>15</v>
      </c>
      <c r="J62" s="6" t="s">
        <v>18</v>
      </c>
      <c r="K62" s="6" t="s">
        <v>53</v>
      </c>
      <c r="L62" t="str">
        <f>VLOOKUP(E62,Lookup_Data!$C$7:$E$25,2,FALSE)</f>
        <v>England</v>
      </c>
      <c r="M62" t="str">
        <f>VLOOKUP(E62,Lookup_Data!$C$7:$E$25,3,FALSE)</f>
        <v>BUTTS</v>
      </c>
      <c r="N62" s="12">
        <f t="shared" si="0"/>
        <v>0</v>
      </c>
      <c r="O62" s="12">
        <f t="shared" si="1"/>
        <v>17</v>
      </c>
      <c r="P62" s="12">
        <f t="shared" si="2"/>
        <v>1</v>
      </c>
      <c r="Q62" s="12">
        <f t="shared" si="9"/>
        <v>0</v>
      </c>
      <c r="R62" s="12" t="str">
        <f t="shared" si="10"/>
        <v/>
      </c>
      <c r="S62" s="12" t="str">
        <f t="shared" si="11"/>
        <v/>
      </c>
      <c r="T62" s="12">
        <f t="shared" si="12"/>
        <v>0</v>
      </c>
      <c r="U62" s="12">
        <f t="shared" si="13"/>
        <v>0</v>
      </c>
      <c r="V62" s="12">
        <f t="shared" si="14"/>
        <v>0</v>
      </c>
    </row>
    <row r="63" spans="2:22" x14ac:dyDescent="0.2">
      <c r="B63" s="12" t="s">
        <v>309</v>
      </c>
      <c r="C63" s="10">
        <v>37585</v>
      </c>
      <c r="D63" s="11" t="s">
        <v>390</v>
      </c>
      <c r="E63" s="11" t="s">
        <v>21</v>
      </c>
      <c r="F63" s="12">
        <v>232</v>
      </c>
      <c r="G63" s="12">
        <v>43</v>
      </c>
      <c r="H63" s="12">
        <v>2</v>
      </c>
      <c r="I63" s="6" t="s">
        <v>15</v>
      </c>
      <c r="J63" s="6" t="s">
        <v>18</v>
      </c>
      <c r="K63" s="6" t="s">
        <v>53</v>
      </c>
      <c r="L63" t="str">
        <f>VLOOKUP(E63,Lookup_Data!$C$7:$E$25,2,FALSE)</f>
        <v>England</v>
      </c>
      <c r="M63" t="str">
        <f>VLOOKUP(E63,Lookup_Data!$C$7:$E$25,3,FALSE)</f>
        <v>BUTTS</v>
      </c>
      <c r="N63" s="12">
        <f t="shared" si="0"/>
        <v>0</v>
      </c>
      <c r="O63" s="12">
        <f t="shared" si="1"/>
        <v>18</v>
      </c>
      <c r="P63" s="12">
        <f t="shared" si="2"/>
        <v>2</v>
      </c>
      <c r="Q63" s="12">
        <f t="shared" si="9"/>
        <v>0</v>
      </c>
      <c r="R63" s="12" t="str">
        <f t="shared" si="10"/>
        <v/>
      </c>
      <c r="S63" s="12" t="str">
        <f t="shared" si="11"/>
        <v/>
      </c>
      <c r="T63" s="12">
        <f t="shared" si="12"/>
        <v>0</v>
      </c>
      <c r="U63" s="12">
        <f t="shared" si="13"/>
        <v>0</v>
      </c>
      <c r="V63" s="12">
        <f t="shared" si="14"/>
        <v>0</v>
      </c>
    </row>
    <row r="64" spans="2:22" x14ac:dyDescent="0.2">
      <c r="B64" s="12" t="s">
        <v>309</v>
      </c>
      <c r="C64" s="10">
        <v>37585</v>
      </c>
      <c r="D64" s="11" t="s">
        <v>307</v>
      </c>
      <c r="E64" s="11" t="s">
        <v>21</v>
      </c>
      <c r="F64" s="12">
        <v>196</v>
      </c>
      <c r="G64" s="12">
        <v>44</v>
      </c>
      <c r="H64" s="12">
        <v>0</v>
      </c>
      <c r="I64" s="6" t="s">
        <v>22</v>
      </c>
      <c r="J64" s="6" t="s">
        <v>18</v>
      </c>
      <c r="K64" s="6" t="s">
        <v>53</v>
      </c>
      <c r="L64" t="str">
        <f>VLOOKUP(E64,Lookup_Data!$C$7:$E$25,2,FALSE)</f>
        <v>England</v>
      </c>
      <c r="M64" t="str">
        <f>VLOOKUP(E64,Lookup_Data!$C$7:$E$25,3,FALSE)</f>
        <v>BUTTS</v>
      </c>
      <c r="N64" s="12">
        <f t="shared" si="0"/>
        <v>0</v>
      </c>
      <c r="O64" s="12">
        <f t="shared" si="1"/>
        <v>19</v>
      </c>
      <c r="P64" s="12">
        <f t="shared" si="2"/>
        <v>3</v>
      </c>
      <c r="Q64" s="12">
        <f t="shared" si="9"/>
        <v>0</v>
      </c>
      <c r="R64" s="12" t="str">
        <f t="shared" si="10"/>
        <v/>
      </c>
      <c r="S64" s="12" t="str">
        <f t="shared" si="11"/>
        <v/>
      </c>
      <c r="T64" s="12">
        <f t="shared" si="12"/>
        <v>0</v>
      </c>
      <c r="U64" s="12">
        <f t="shared" si="13"/>
        <v>0</v>
      </c>
      <c r="V64" s="12">
        <f t="shared" si="14"/>
        <v>0</v>
      </c>
    </row>
    <row r="65" spans="2:22" x14ac:dyDescent="0.2">
      <c r="B65" s="12" t="s">
        <v>309</v>
      </c>
      <c r="C65" s="10">
        <v>37585</v>
      </c>
      <c r="D65" s="11" t="s">
        <v>161</v>
      </c>
      <c r="E65" s="11" t="s">
        <v>21</v>
      </c>
      <c r="F65" s="12">
        <v>153</v>
      </c>
      <c r="G65" s="12">
        <v>35</v>
      </c>
      <c r="H65" s="12">
        <v>2</v>
      </c>
      <c r="I65" s="6" t="s">
        <v>15</v>
      </c>
      <c r="J65" s="6" t="s">
        <v>18</v>
      </c>
      <c r="K65" s="6" t="s">
        <v>53</v>
      </c>
      <c r="L65" t="str">
        <f>VLOOKUP(E65,Lookup_Data!$C$7:$E$25,2,FALSE)</f>
        <v>England</v>
      </c>
      <c r="M65" t="str">
        <f>VLOOKUP(E65,Lookup_Data!$C$7:$E$25,3,FALSE)</f>
        <v>BUTTS</v>
      </c>
      <c r="N65" s="12">
        <f t="shared" si="0"/>
        <v>0</v>
      </c>
      <c r="O65" s="12">
        <f t="shared" si="1"/>
        <v>20</v>
      </c>
      <c r="P65" s="12">
        <f t="shared" si="2"/>
        <v>4</v>
      </c>
      <c r="Q65" s="12">
        <f t="shared" si="9"/>
        <v>5</v>
      </c>
      <c r="R65" s="12" t="str">
        <f t="shared" si="10"/>
        <v>E</v>
      </c>
      <c r="S65" s="12" t="str">
        <f t="shared" si="11"/>
        <v>Birmingham 'E'</v>
      </c>
      <c r="T65" s="12">
        <f t="shared" si="12"/>
        <v>844</v>
      </c>
      <c r="U65" s="12">
        <f t="shared" si="13"/>
        <v>169</v>
      </c>
      <c r="V65" s="12">
        <f t="shared" si="14"/>
        <v>6</v>
      </c>
    </row>
    <row r="66" spans="2:22" x14ac:dyDescent="0.2">
      <c r="B66" s="12" t="s">
        <v>309</v>
      </c>
      <c r="C66" s="10">
        <v>37561</v>
      </c>
      <c r="D66" s="11" t="s">
        <v>45</v>
      </c>
      <c r="E66" s="11" t="s">
        <v>46</v>
      </c>
      <c r="F66" s="12">
        <v>569</v>
      </c>
      <c r="G66" s="12">
        <v>60</v>
      </c>
      <c r="H66" s="12">
        <v>35</v>
      </c>
      <c r="I66" s="6" t="s">
        <v>22</v>
      </c>
      <c r="J66" s="6" t="s">
        <v>18</v>
      </c>
      <c r="K66" s="6" t="s">
        <v>17</v>
      </c>
      <c r="L66" t="str">
        <f>VLOOKUP(E66,Lookup_Data!$C$7:$E$25,2,FALSE)</f>
        <v>England</v>
      </c>
      <c r="M66" t="str">
        <f>VLOOKUP(E66,Lookup_Data!$C$7:$E$25,3,FALSE)</f>
        <v>NEUAL</v>
      </c>
      <c r="N66" s="12">
        <f t="shared" si="0"/>
        <v>1</v>
      </c>
      <c r="O66" s="12">
        <f t="shared" si="1"/>
        <v>1</v>
      </c>
      <c r="P66" s="12">
        <f t="shared" si="2"/>
        <v>1</v>
      </c>
      <c r="Q66" s="12">
        <f t="shared" si="9"/>
        <v>0</v>
      </c>
      <c r="R66" s="12" t="str">
        <f t="shared" si="10"/>
        <v/>
      </c>
      <c r="S66" s="12" t="str">
        <f t="shared" si="11"/>
        <v/>
      </c>
      <c r="T66" s="12">
        <f t="shared" si="12"/>
        <v>0</v>
      </c>
      <c r="U66" s="12">
        <f t="shared" si="13"/>
        <v>0</v>
      </c>
      <c r="V66" s="12">
        <f t="shared" si="14"/>
        <v>0</v>
      </c>
    </row>
    <row r="67" spans="2:22" x14ac:dyDescent="0.2">
      <c r="B67" s="12" t="s">
        <v>309</v>
      </c>
      <c r="C67" s="10">
        <v>37561</v>
      </c>
      <c r="D67" s="11" t="s">
        <v>57</v>
      </c>
      <c r="E67" s="11" t="s">
        <v>46</v>
      </c>
      <c r="F67" s="12">
        <v>551</v>
      </c>
      <c r="G67" s="12">
        <v>60</v>
      </c>
      <c r="H67" s="12">
        <v>22</v>
      </c>
      <c r="I67" s="6" t="s">
        <v>15</v>
      </c>
      <c r="J67" s="6" t="s">
        <v>18</v>
      </c>
      <c r="K67" s="6" t="s">
        <v>17</v>
      </c>
      <c r="L67" t="str">
        <f>VLOOKUP(E67,Lookup_Data!$C$7:$E$25,2,FALSE)</f>
        <v>England</v>
      </c>
      <c r="M67" t="str">
        <f>VLOOKUP(E67,Lookup_Data!$C$7:$E$25,3,FALSE)</f>
        <v>NEUAL</v>
      </c>
      <c r="N67" s="12">
        <f t="shared" si="0"/>
        <v>0</v>
      </c>
      <c r="O67" s="12">
        <f t="shared" si="1"/>
        <v>2</v>
      </c>
      <c r="P67" s="12">
        <f t="shared" si="2"/>
        <v>2</v>
      </c>
      <c r="Q67" s="12">
        <f t="shared" si="9"/>
        <v>0</v>
      </c>
      <c r="R67" s="12" t="str">
        <f t="shared" si="10"/>
        <v/>
      </c>
      <c r="S67" s="12" t="str">
        <f t="shared" si="11"/>
        <v/>
      </c>
      <c r="T67" s="12">
        <f t="shared" si="12"/>
        <v>0</v>
      </c>
      <c r="U67" s="12">
        <f t="shared" si="13"/>
        <v>0</v>
      </c>
      <c r="V67" s="12">
        <f t="shared" si="14"/>
        <v>0</v>
      </c>
    </row>
    <row r="68" spans="2:22" x14ac:dyDescent="0.2">
      <c r="B68" s="12" t="s">
        <v>309</v>
      </c>
      <c r="C68" s="10">
        <v>37561</v>
      </c>
      <c r="D68" s="11" t="s">
        <v>108</v>
      </c>
      <c r="E68" s="11" t="s">
        <v>46</v>
      </c>
      <c r="F68" s="12">
        <v>494</v>
      </c>
      <c r="G68" s="12">
        <v>60</v>
      </c>
      <c r="H68" s="12">
        <v>9</v>
      </c>
      <c r="I68" s="6" t="s">
        <v>22</v>
      </c>
      <c r="J68" s="6" t="s">
        <v>18</v>
      </c>
      <c r="K68" s="6" t="s">
        <v>17</v>
      </c>
      <c r="L68" t="str">
        <f>VLOOKUP(E68,Lookup_Data!$C$7:$E$25,2,FALSE)</f>
        <v>England</v>
      </c>
      <c r="M68" t="str">
        <f>VLOOKUP(E68,Lookup_Data!$C$7:$E$25,3,FALSE)</f>
        <v>NEUAL</v>
      </c>
      <c r="N68" s="12">
        <f t="shared" si="0"/>
        <v>0</v>
      </c>
      <c r="O68" s="12">
        <f t="shared" si="1"/>
        <v>3</v>
      </c>
      <c r="P68" s="12">
        <f t="shared" si="2"/>
        <v>3</v>
      </c>
      <c r="Q68" s="12">
        <f t="shared" si="9"/>
        <v>0</v>
      </c>
      <c r="R68" s="12" t="str">
        <f t="shared" si="10"/>
        <v/>
      </c>
      <c r="S68" s="12" t="str">
        <f t="shared" si="11"/>
        <v/>
      </c>
      <c r="T68" s="12">
        <f t="shared" si="12"/>
        <v>0</v>
      </c>
      <c r="U68" s="12">
        <f t="shared" si="13"/>
        <v>0</v>
      </c>
      <c r="V68" s="12">
        <f t="shared" si="14"/>
        <v>0</v>
      </c>
    </row>
    <row r="69" spans="2:22" x14ac:dyDescent="0.2">
      <c r="B69" s="12" t="s">
        <v>309</v>
      </c>
      <c r="C69" s="10">
        <v>37561</v>
      </c>
      <c r="D69" s="11" t="s">
        <v>126</v>
      </c>
      <c r="E69" s="11" t="s">
        <v>46</v>
      </c>
      <c r="F69" s="12">
        <v>480</v>
      </c>
      <c r="G69" s="12">
        <v>58</v>
      </c>
      <c r="H69" s="12">
        <v>9</v>
      </c>
      <c r="I69" s="6" t="s">
        <v>22</v>
      </c>
      <c r="J69" s="6" t="s">
        <v>18</v>
      </c>
      <c r="K69" s="6" t="s">
        <v>17</v>
      </c>
      <c r="L69" t="str">
        <f>VLOOKUP(E69,Lookup_Data!$C$7:$E$25,2,FALSE)</f>
        <v>England</v>
      </c>
      <c r="M69" t="str">
        <f>VLOOKUP(E69,Lookup_Data!$C$7:$E$25,3,FALSE)</f>
        <v>NEUAL</v>
      </c>
      <c r="N69" s="12">
        <f t="shared" si="0"/>
        <v>0</v>
      </c>
      <c r="O69" s="12">
        <f t="shared" si="1"/>
        <v>4</v>
      </c>
      <c r="P69" s="12">
        <f t="shared" si="2"/>
        <v>4</v>
      </c>
      <c r="Q69" s="12">
        <f t="shared" si="9"/>
        <v>1</v>
      </c>
      <c r="R69" s="12" t="str">
        <f t="shared" si="10"/>
        <v>A</v>
      </c>
      <c r="S69" s="12" t="str">
        <f t="shared" si="11"/>
        <v>Bradford 'A'</v>
      </c>
      <c r="T69" s="12">
        <f t="shared" si="12"/>
        <v>2094</v>
      </c>
      <c r="U69" s="12">
        <f t="shared" si="13"/>
        <v>238</v>
      </c>
      <c r="V69" s="12">
        <f t="shared" si="14"/>
        <v>75</v>
      </c>
    </row>
    <row r="70" spans="2:22" x14ac:dyDescent="0.2">
      <c r="B70" s="12" t="s">
        <v>309</v>
      </c>
      <c r="C70" s="10">
        <v>37561</v>
      </c>
      <c r="D70" s="11" t="s">
        <v>267</v>
      </c>
      <c r="E70" s="11" t="s">
        <v>46</v>
      </c>
      <c r="F70" s="12">
        <v>462</v>
      </c>
      <c r="G70" s="12">
        <v>60</v>
      </c>
      <c r="H70" s="12">
        <v>9</v>
      </c>
      <c r="I70" s="6" t="s">
        <v>22</v>
      </c>
      <c r="J70" s="6" t="s">
        <v>18</v>
      </c>
      <c r="K70" s="6" t="s">
        <v>17</v>
      </c>
      <c r="L70" t="str">
        <f>VLOOKUP(E70,Lookup_Data!$C$7:$E$25,2,FALSE)</f>
        <v>England</v>
      </c>
      <c r="M70" t="str">
        <f>VLOOKUP(E70,Lookup_Data!$C$7:$E$25,3,FALSE)</f>
        <v>NEUAL</v>
      </c>
      <c r="N70" s="12">
        <f t="shared" si="0"/>
        <v>0</v>
      </c>
      <c r="O70" s="12">
        <f t="shared" si="1"/>
        <v>5</v>
      </c>
      <c r="P70" s="12">
        <f t="shared" si="2"/>
        <v>1</v>
      </c>
      <c r="Q70" s="12">
        <f t="shared" si="9"/>
        <v>0</v>
      </c>
      <c r="R70" s="12" t="str">
        <f t="shared" si="10"/>
        <v/>
      </c>
      <c r="S70" s="12" t="str">
        <f t="shared" si="11"/>
        <v/>
      </c>
      <c r="T70" s="12">
        <f t="shared" si="12"/>
        <v>0</v>
      </c>
      <c r="U70" s="12">
        <f t="shared" si="13"/>
        <v>0</v>
      </c>
      <c r="V70" s="12">
        <f t="shared" si="14"/>
        <v>0</v>
      </c>
    </row>
    <row r="71" spans="2:22" x14ac:dyDescent="0.2">
      <c r="B71" s="12" t="s">
        <v>309</v>
      </c>
      <c r="C71" s="10">
        <v>37561</v>
      </c>
      <c r="D71" s="11" t="s">
        <v>334</v>
      </c>
      <c r="E71" s="11" t="s">
        <v>46</v>
      </c>
      <c r="F71" s="12">
        <v>427</v>
      </c>
      <c r="G71" s="12">
        <v>60</v>
      </c>
      <c r="H71" s="12">
        <v>5</v>
      </c>
      <c r="I71" s="6" t="s">
        <v>15</v>
      </c>
      <c r="J71" s="6" t="s">
        <v>18</v>
      </c>
      <c r="K71" s="6" t="s">
        <v>53</v>
      </c>
      <c r="L71" t="str">
        <f>VLOOKUP(E71,Lookup_Data!$C$7:$E$25,2,FALSE)</f>
        <v>England</v>
      </c>
      <c r="M71" t="str">
        <f>VLOOKUP(E71,Lookup_Data!$C$7:$E$25,3,FALSE)</f>
        <v>NEUAL</v>
      </c>
      <c r="N71" s="12">
        <f t="shared" ref="N71:N134" si="15">IF(E71=E70,0,1)</f>
        <v>0</v>
      </c>
      <c r="O71" s="12">
        <f t="shared" ref="O71:O134" si="16">IF(N71=1,N71,O70+1)</f>
        <v>6</v>
      </c>
      <c r="P71" s="12">
        <f t="shared" ref="P71:P134" si="17">IF(O71&lt;5,O71,4+O71-4*ROUNDUP(O71/4,0))</f>
        <v>2</v>
      </c>
      <c r="Q71" s="12">
        <f t="shared" si="9"/>
        <v>0</v>
      </c>
      <c r="R71" s="12" t="str">
        <f t="shared" si="10"/>
        <v/>
      </c>
      <c r="S71" s="12" t="str">
        <f t="shared" si="11"/>
        <v/>
      </c>
      <c r="T71" s="12">
        <f t="shared" ref="T71:T93" si="18">IF($P71=1,F71,IF($P71=2,F71+F70,IF($P71=3,F71+F70+F69,IF($P71=4,F71+F70+F69+F68,0))))*IF($N72=1,1,IF($P71=4,1,0))</f>
        <v>0</v>
      </c>
      <c r="U71" s="12">
        <f t="shared" ref="U71:U93" si="19">IF($P71=1,G71,IF($P71=2,G71+G70,IF($P71=3,G71+G70+G69,IF($P71=4,G71+G70+G69+G68,0))))*IF($N72=1,1,IF($P71=4,1,0))</f>
        <v>0</v>
      </c>
      <c r="V71" s="12">
        <f t="shared" ref="V71:V93" si="20">IF($P71=1,H71,IF($P71=2,H71+H70,IF($P71=3,H71+H70+H69,IF($P71=4,H71+H70+H69+H68,0))))*IF($N72=1,1,IF($P71=4,1,0))</f>
        <v>0</v>
      </c>
    </row>
    <row r="72" spans="2:22" x14ac:dyDescent="0.2">
      <c r="B72" s="12" t="s">
        <v>309</v>
      </c>
      <c r="C72" s="10">
        <v>37561</v>
      </c>
      <c r="D72" s="11" t="s">
        <v>335</v>
      </c>
      <c r="E72" s="11" t="s">
        <v>46</v>
      </c>
      <c r="F72" s="12">
        <v>427</v>
      </c>
      <c r="G72" s="12">
        <v>60</v>
      </c>
      <c r="H72" s="12">
        <v>2</v>
      </c>
      <c r="I72" s="6" t="s">
        <v>15</v>
      </c>
      <c r="J72" s="6" t="s">
        <v>18</v>
      </c>
      <c r="K72" s="6" t="s">
        <v>53</v>
      </c>
      <c r="L72" t="str">
        <f>VLOOKUP(E72,Lookup_Data!$C$7:$E$25,2,FALSE)</f>
        <v>England</v>
      </c>
      <c r="M72" t="str">
        <f>VLOOKUP(E72,Lookup_Data!$C$7:$E$25,3,FALSE)</f>
        <v>NEUAL</v>
      </c>
      <c r="N72" s="12">
        <f t="shared" si="15"/>
        <v>0</v>
      </c>
      <c r="O72" s="12">
        <f t="shared" si="16"/>
        <v>7</v>
      </c>
      <c r="P72" s="12">
        <f t="shared" si="17"/>
        <v>3</v>
      </c>
      <c r="Q72" s="12">
        <f t="shared" si="3"/>
        <v>0</v>
      </c>
      <c r="R72" s="12" t="str">
        <f t="shared" si="4"/>
        <v/>
      </c>
      <c r="S72" s="12" t="str">
        <f t="shared" si="5"/>
        <v/>
      </c>
      <c r="T72" s="12">
        <f t="shared" si="18"/>
        <v>0</v>
      </c>
      <c r="U72" s="12">
        <f t="shared" si="19"/>
        <v>0</v>
      </c>
      <c r="V72" s="12">
        <f t="shared" si="20"/>
        <v>0</v>
      </c>
    </row>
    <row r="73" spans="2:22" x14ac:dyDescent="0.2">
      <c r="B73" s="12" t="s">
        <v>309</v>
      </c>
      <c r="C73" s="10">
        <v>37561</v>
      </c>
      <c r="D73" s="11" t="s">
        <v>355</v>
      </c>
      <c r="E73" s="11" t="s">
        <v>46</v>
      </c>
      <c r="F73" s="12">
        <v>362</v>
      </c>
      <c r="G73" s="12">
        <v>60</v>
      </c>
      <c r="H73" s="12">
        <v>2</v>
      </c>
      <c r="I73" s="6" t="s">
        <v>15</v>
      </c>
      <c r="J73" s="6" t="s">
        <v>18</v>
      </c>
      <c r="K73" s="6" t="s">
        <v>53</v>
      </c>
      <c r="L73" t="str">
        <f>VLOOKUP(E73,Lookup_Data!$C$7:$E$25,2,FALSE)</f>
        <v>England</v>
      </c>
      <c r="M73" t="str">
        <f>VLOOKUP(E73,Lookup_Data!$C$7:$E$25,3,FALSE)</f>
        <v>NEUAL</v>
      </c>
      <c r="N73" s="12">
        <f t="shared" si="15"/>
        <v>0</v>
      </c>
      <c r="O73" s="12">
        <f t="shared" si="16"/>
        <v>8</v>
      </c>
      <c r="P73" s="12">
        <f t="shared" si="17"/>
        <v>4</v>
      </c>
      <c r="Q73" s="12">
        <f t="shared" si="3"/>
        <v>2</v>
      </c>
      <c r="R73" s="12" t="str">
        <f t="shared" si="4"/>
        <v>B</v>
      </c>
      <c r="S73" s="12" t="str">
        <f t="shared" si="5"/>
        <v>Bradford 'B'</v>
      </c>
      <c r="T73" s="12">
        <f t="shared" si="18"/>
        <v>1678</v>
      </c>
      <c r="U73" s="12">
        <f t="shared" si="19"/>
        <v>240</v>
      </c>
      <c r="V73" s="12">
        <f t="shared" si="20"/>
        <v>18</v>
      </c>
    </row>
    <row r="74" spans="2:22" x14ac:dyDescent="0.2">
      <c r="B74" s="12" t="s">
        <v>309</v>
      </c>
      <c r="C74" s="10">
        <v>37561</v>
      </c>
      <c r="D74" s="11" t="s">
        <v>241</v>
      </c>
      <c r="E74" s="11" t="s">
        <v>46</v>
      </c>
      <c r="F74" s="12">
        <v>328</v>
      </c>
      <c r="G74" s="12">
        <v>60</v>
      </c>
      <c r="H74" s="12">
        <v>1</v>
      </c>
      <c r="I74" s="6" t="s">
        <v>15</v>
      </c>
      <c r="J74" s="6" t="s">
        <v>18</v>
      </c>
      <c r="K74" s="6" t="s">
        <v>53</v>
      </c>
      <c r="L74" t="str">
        <f>VLOOKUP(E74,Lookup_Data!$C$7:$E$25,2,FALSE)</f>
        <v>England</v>
      </c>
      <c r="M74" t="str">
        <f>VLOOKUP(E74,Lookup_Data!$C$7:$E$25,3,FALSE)</f>
        <v>NEUAL</v>
      </c>
      <c r="N74" s="12">
        <f t="shared" si="15"/>
        <v>0</v>
      </c>
      <c r="O74" s="12">
        <f t="shared" si="16"/>
        <v>9</v>
      </c>
      <c r="P74" s="12">
        <f t="shared" si="17"/>
        <v>1</v>
      </c>
      <c r="Q74" s="12">
        <f t="shared" si="3"/>
        <v>0</v>
      </c>
      <c r="R74" s="12" t="str">
        <f t="shared" si="4"/>
        <v/>
      </c>
      <c r="S74" s="12" t="str">
        <f t="shared" si="5"/>
        <v/>
      </c>
      <c r="T74" s="12">
        <f t="shared" si="18"/>
        <v>0</v>
      </c>
      <c r="U74" s="12">
        <f t="shared" si="19"/>
        <v>0</v>
      </c>
      <c r="V74" s="12">
        <f t="shared" si="20"/>
        <v>0</v>
      </c>
    </row>
    <row r="75" spans="2:22" x14ac:dyDescent="0.2">
      <c r="B75" s="12" t="s">
        <v>309</v>
      </c>
      <c r="C75" s="10">
        <v>37561</v>
      </c>
      <c r="D75" s="11" t="s">
        <v>153</v>
      </c>
      <c r="E75" s="11" t="s">
        <v>46</v>
      </c>
      <c r="F75" s="12">
        <v>282</v>
      </c>
      <c r="G75" s="12">
        <v>52</v>
      </c>
      <c r="H75" s="12">
        <v>2</v>
      </c>
      <c r="I75" s="6" t="s">
        <v>15</v>
      </c>
      <c r="J75" s="6" t="s">
        <v>18</v>
      </c>
      <c r="K75" s="6" t="s">
        <v>53</v>
      </c>
      <c r="L75" t="str">
        <f>VLOOKUP(E75,Lookup_Data!$C$7:$E$25,2,FALSE)</f>
        <v>England</v>
      </c>
      <c r="M75" t="str">
        <f>VLOOKUP(E75,Lookup_Data!$C$7:$E$25,3,FALSE)</f>
        <v>NEUAL</v>
      </c>
      <c r="N75" s="12">
        <f t="shared" si="15"/>
        <v>0</v>
      </c>
      <c r="O75" s="12">
        <f t="shared" si="16"/>
        <v>10</v>
      </c>
      <c r="P75" s="12">
        <f t="shared" si="17"/>
        <v>2</v>
      </c>
      <c r="Q75" s="12">
        <f t="shared" si="3"/>
        <v>0</v>
      </c>
      <c r="R75" s="12" t="str">
        <f t="shared" si="4"/>
        <v/>
      </c>
      <c r="S75" s="12" t="str">
        <f t="shared" si="5"/>
        <v/>
      </c>
      <c r="T75" s="12">
        <f t="shared" si="18"/>
        <v>0</v>
      </c>
      <c r="U75" s="12">
        <f t="shared" si="19"/>
        <v>0</v>
      </c>
      <c r="V75" s="12">
        <f t="shared" si="20"/>
        <v>0</v>
      </c>
    </row>
    <row r="76" spans="2:22" x14ac:dyDescent="0.2">
      <c r="B76" s="12" t="s">
        <v>309</v>
      </c>
      <c r="C76" s="10">
        <v>37561</v>
      </c>
      <c r="D76" s="11" t="s">
        <v>168</v>
      </c>
      <c r="E76" s="11" t="s">
        <v>46</v>
      </c>
      <c r="F76" s="12">
        <v>275</v>
      </c>
      <c r="G76" s="12">
        <v>55</v>
      </c>
      <c r="H76" s="12">
        <v>0</v>
      </c>
      <c r="I76" s="6" t="s">
        <v>15</v>
      </c>
      <c r="J76" s="6" t="s">
        <v>18</v>
      </c>
      <c r="K76" s="6" t="s">
        <v>17</v>
      </c>
      <c r="L76" t="str">
        <f>VLOOKUP(E76,Lookup_Data!$C$7:$E$25,2,FALSE)</f>
        <v>England</v>
      </c>
      <c r="M76" t="str">
        <f>VLOOKUP(E76,Lookup_Data!$C$7:$E$25,3,FALSE)</f>
        <v>NEUAL</v>
      </c>
      <c r="N76" s="12">
        <f t="shared" si="15"/>
        <v>0</v>
      </c>
      <c r="O76" s="12">
        <f t="shared" si="16"/>
        <v>11</v>
      </c>
      <c r="P76" s="12">
        <f t="shared" si="17"/>
        <v>3</v>
      </c>
      <c r="Q76" s="12">
        <f t="shared" si="3"/>
        <v>0</v>
      </c>
      <c r="R76" s="12" t="str">
        <f t="shared" si="4"/>
        <v/>
      </c>
      <c r="S76" s="12" t="str">
        <f t="shared" si="5"/>
        <v/>
      </c>
      <c r="T76" s="12">
        <f t="shared" si="18"/>
        <v>0</v>
      </c>
      <c r="U76" s="12">
        <f t="shared" si="19"/>
        <v>0</v>
      </c>
      <c r="V76" s="12">
        <f t="shared" si="20"/>
        <v>0</v>
      </c>
    </row>
    <row r="77" spans="2:22" x14ac:dyDescent="0.2">
      <c r="B77" s="12" t="s">
        <v>309</v>
      </c>
      <c r="C77" s="10">
        <v>37561</v>
      </c>
      <c r="D77" s="11" t="s">
        <v>385</v>
      </c>
      <c r="E77" s="11" t="s">
        <v>46</v>
      </c>
      <c r="F77" s="12">
        <v>263</v>
      </c>
      <c r="G77" s="12">
        <v>48</v>
      </c>
      <c r="H77" s="12">
        <v>1</v>
      </c>
      <c r="I77" s="6" t="s">
        <v>15</v>
      </c>
      <c r="J77" s="6" t="s">
        <v>18</v>
      </c>
      <c r="K77" s="6" t="s">
        <v>53</v>
      </c>
      <c r="L77" t="str">
        <f>VLOOKUP(E77,Lookup_Data!$C$7:$E$25,2,FALSE)</f>
        <v>England</v>
      </c>
      <c r="M77" t="str">
        <f>VLOOKUP(E77,Lookup_Data!$C$7:$E$25,3,FALSE)</f>
        <v>NEUAL</v>
      </c>
      <c r="N77" s="12">
        <f t="shared" si="15"/>
        <v>0</v>
      </c>
      <c r="O77" s="12">
        <f t="shared" si="16"/>
        <v>12</v>
      </c>
      <c r="P77" s="12">
        <f t="shared" si="17"/>
        <v>4</v>
      </c>
      <c r="Q77" s="12">
        <f t="shared" si="3"/>
        <v>3</v>
      </c>
      <c r="R77" s="12" t="str">
        <f t="shared" si="4"/>
        <v>C</v>
      </c>
      <c r="S77" s="12" t="str">
        <f t="shared" si="5"/>
        <v>Bradford 'C'</v>
      </c>
      <c r="T77" s="12">
        <f t="shared" si="18"/>
        <v>1148</v>
      </c>
      <c r="U77" s="12">
        <f t="shared" si="19"/>
        <v>215</v>
      </c>
      <c r="V77" s="12">
        <f t="shared" si="20"/>
        <v>4</v>
      </c>
    </row>
    <row r="78" spans="2:22" x14ac:dyDescent="0.2">
      <c r="B78" s="12" t="s">
        <v>309</v>
      </c>
      <c r="C78" s="10">
        <v>37584</v>
      </c>
      <c r="D78" s="11" t="s">
        <v>84</v>
      </c>
      <c r="E78" s="11" t="s">
        <v>63</v>
      </c>
      <c r="F78" s="12">
        <v>544</v>
      </c>
      <c r="G78" s="12">
        <v>60</v>
      </c>
      <c r="H78" s="12">
        <v>22</v>
      </c>
      <c r="I78" s="6" t="s">
        <v>22</v>
      </c>
      <c r="J78" s="6" t="s">
        <v>18</v>
      </c>
      <c r="K78" s="6" t="s">
        <v>17</v>
      </c>
      <c r="L78" t="str">
        <f>VLOOKUP(E78,Lookup_Data!$C$7:$E$25,2,FALSE)</f>
        <v>England</v>
      </c>
      <c r="M78" t="str">
        <f>VLOOKUP(E78,Lookup_Data!$C$7:$E$25,3,FALSE)</f>
        <v>BUTTS</v>
      </c>
      <c r="N78" s="12">
        <f t="shared" si="15"/>
        <v>1</v>
      </c>
      <c r="O78" s="12">
        <f t="shared" si="16"/>
        <v>1</v>
      </c>
      <c r="P78" s="12">
        <f t="shared" si="17"/>
        <v>1</v>
      </c>
      <c r="Q78" s="12">
        <f t="shared" si="3"/>
        <v>0</v>
      </c>
      <c r="R78" s="12" t="str">
        <f t="shared" si="4"/>
        <v/>
      </c>
      <c r="S78" s="12" t="str">
        <f t="shared" si="5"/>
        <v/>
      </c>
      <c r="T78" s="12">
        <f t="shared" si="18"/>
        <v>0</v>
      </c>
      <c r="U78" s="12">
        <f t="shared" si="19"/>
        <v>0</v>
      </c>
      <c r="V78" s="12">
        <f t="shared" si="20"/>
        <v>0</v>
      </c>
    </row>
    <row r="79" spans="2:22" x14ac:dyDescent="0.2">
      <c r="B79" s="12" t="s">
        <v>309</v>
      </c>
      <c r="C79" s="10">
        <v>37584</v>
      </c>
      <c r="D79" s="11" t="s">
        <v>316</v>
      </c>
      <c r="E79" s="11" t="s">
        <v>63</v>
      </c>
      <c r="F79" s="12">
        <v>537</v>
      </c>
      <c r="G79" s="12">
        <v>60</v>
      </c>
      <c r="H79" s="12">
        <v>18</v>
      </c>
      <c r="I79" s="6" t="s">
        <v>15</v>
      </c>
      <c r="J79" s="6" t="s">
        <v>18</v>
      </c>
      <c r="K79" s="6" t="s">
        <v>17</v>
      </c>
      <c r="L79" t="str">
        <f>VLOOKUP(E79,Lookup_Data!$C$7:$E$25,2,FALSE)</f>
        <v>England</v>
      </c>
      <c r="M79" t="str">
        <f>VLOOKUP(E79,Lookup_Data!$C$7:$E$25,3,FALSE)</f>
        <v>BUTTS</v>
      </c>
      <c r="N79" s="12">
        <f t="shared" si="15"/>
        <v>0</v>
      </c>
      <c r="O79" s="12">
        <f t="shared" si="16"/>
        <v>2</v>
      </c>
      <c r="P79" s="12">
        <f t="shared" si="17"/>
        <v>2</v>
      </c>
      <c r="Q79" s="12">
        <f t="shared" si="3"/>
        <v>0</v>
      </c>
      <c r="R79" s="12" t="str">
        <f t="shared" si="4"/>
        <v/>
      </c>
      <c r="S79" s="12" t="str">
        <f t="shared" si="5"/>
        <v/>
      </c>
      <c r="T79" s="12">
        <f t="shared" si="18"/>
        <v>0</v>
      </c>
      <c r="U79" s="12">
        <f t="shared" si="19"/>
        <v>0</v>
      </c>
      <c r="V79" s="12">
        <f t="shared" si="20"/>
        <v>0</v>
      </c>
    </row>
    <row r="80" spans="2:22" x14ac:dyDescent="0.2">
      <c r="B80" s="12" t="s">
        <v>309</v>
      </c>
      <c r="C80" s="10">
        <v>37584</v>
      </c>
      <c r="D80" s="11" t="s">
        <v>66</v>
      </c>
      <c r="E80" s="11" t="s">
        <v>63</v>
      </c>
      <c r="F80" s="12">
        <v>532</v>
      </c>
      <c r="G80" s="12">
        <v>60</v>
      </c>
      <c r="H80" s="12">
        <v>18</v>
      </c>
      <c r="I80" s="6" t="s">
        <v>15</v>
      </c>
      <c r="J80" s="6" t="s">
        <v>18</v>
      </c>
      <c r="K80" s="6" t="s">
        <v>17</v>
      </c>
      <c r="L80" t="str">
        <f>VLOOKUP(E80,Lookup_Data!$C$7:$E$25,2,FALSE)</f>
        <v>England</v>
      </c>
      <c r="M80" t="str">
        <f>VLOOKUP(E80,Lookup_Data!$C$7:$E$25,3,FALSE)</f>
        <v>BUTTS</v>
      </c>
      <c r="N80" s="12">
        <f t="shared" si="15"/>
        <v>0</v>
      </c>
      <c r="O80" s="12">
        <f t="shared" si="16"/>
        <v>3</v>
      </c>
      <c r="P80" s="12">
        <f t="shared" si="17"/>
        <v>3</v>
      </c>
      <c r="Q80" s="12">
        <f t="shared" si="3"/>
        <v>0</v>
      </c>
      <c r="R80" s="12" t="str">
        <f t="shared" si="4"/>
        <v/>
      </c>
      <c r="S80" s="12" t="str">
        <f t="shared" si="5"/>
        <v/>
      </c>
      <c r="T80" s="12">
        <f t="shared" si="18"/>
        <v>0</v>
      </c>
      <c r="U80" s="12">
        <f t="shared" si="19"/>
        <v>0</v>
      </c>
      <c r="V80" s="12">
        <f t="shared" si="20"/>
        <v>0</v>
      </c>
    </row>
    <row r="81" spans="2:22" x14ac:dyDescent="0.2">
      <c r="B81" s="12" t="s">
        <v>309</v>
      </c>
      <c r="C81" s="10">
        <v>37577</v>
      </c>
      <c r="D81" s="11" t="s">
        <v>69</v>
      </c>
      <c r="E81" s="11" t="s">
        <v>63</v>
      </c>
      <c r="F81" s="12">
        <v>529</v>
      </c>
      <c r="G81" s="12">
        <v>60</v>
      </c>
      <c r="H81" s="12">
        <v>18</v>
      </c>
      <c r="I81" s="6" t="s">
        <v>22</v>
      </c>
      <c r="J81" s="6" t="s">
        <v>18</v>
      </c>
      <c r="K81" s="6" t="s">
        <v>17</v>
      </c>
      <c r="L81" t="str">
        <f>VLOOKUP(E81,Lookup_Data!$C$7:$E$25,2,FALSE)</f>
        <v>England</v>
      </c>
      <c r="M81" t="str">
        <f>VLOOKUP(E81,Lookup_Data!$C$7:$E$25,3,FALSE)</f>
        <v>BUTTS</v>
      </c>
      <c r="N81" s="12">
        <f t="shared" si="15"/>
        <v>0</v>
      </c>
      <c r="O81" s="12">
        <f t="shared" si="16"/>
        <v>4</v>
      </c>
      <c r="P81" s="12">
        <f t="shared" si="17"/>
        <v>4</v>
      </c>
      <c r="Q81" s="12">
        <f t="shared" si="3"/>
        <v>1</v>
      </c>
      <c r="R81" s="12" t="str">
        <f t="shared" si="4"/>
        <v>A</v>
      </c>
      <c r="S81" s="12" t="str">
        <f t="shared" si="5"/>
        <v>Cambridge 'A'</v>
      </c>
      <c r="T81" s="12">
        <f t="shared" si="18"/>
        <v>2142</v>
      </c>
      <c r="U81" s="12">
        <f t="shared" si="19"/>
        <v>240</v>
      </c>
      <c r="V81" s="12">
        <f t="shared" si="20"/>
        <v>76</v>
      </c>
    </row>
    <row r="82" spans="2:22" x14ac:dyDescent="0.2">
      <c r="B82" s="12" t="s">
        <v>309</v>
      </c>
      <c r="C82" s="10">
        <v>37578</v>
      </c>
      <c r="D82" s="11" t="s">
        <v>62</v>
      </c>
      <c r="E82" s="11" t="s">
        <v>63</v>
      </c>
      <c r="F82" s="12">
        <v>506</v>
      </c>
      <c r="G82" s="12">
        <v>60</v>
      </c>
      <c r="H82" s="12">
        <v>9</v>
      </c>
      <c r="I82" s="6" t="s">
        <v>15</v>
      </c>
      <c r="J82" s="6" t="s">
        <v>18</v>
      </c>
      <c r="K82" s="6" t="s">
        <v>17</v>
      </c>
      <c r="L82" t="str">
        <f>VLOOKUP(E82,Lookup_Data!$C$7:$E$25,2,FALSE)</f>
        <v>England</v>
      </c>
      <c r="M82" t="str">
        <f>VLOOKUP(E82,Lookup_Data!$C$7:$E$25,3,FALSE)</f>
        <v>BUTTS</v>
      </c>
      <c r="N82" s="12">
        <f t="shared" si="15"/>
        <v>0</v>
      </c>
      <c r="O82" s="12">
        <f t="shared" si="16"/>
        <v>5</v>
      </c>
      <c r="P82" s="12">
        <f t="shared" si="17"/>
        <v>1</v>
      </c>
      <c r="Q82" s="12">
        <f t="shared" si="3"/>
        <v>0</v>
      </c>
      <c r="R82" s="12" t="str">
        <f t="shared" si="4"/>
        <v/>
      </c>
      <c r="S82" s="12" t="str">
        <f t="shared" si="5"/>
        <v/>
      </c>
      <c r="T82" s="12">
        <f t="shared" si="18"/>
        <v>0</v>
      </c>
      <c r="U82" s="12">
        <f t="shared" si="19"/>
        <v>0</v>
      </c>
      <c r="V82" s="12">
        <f t="shared" si="20"/>
        <v>0</v>
      </c>
    </row>
    <row r="83" spans="2:22" x14ac:dyDescent="0.2">
      <c r="B83" s="12" t="s">
        <v>309</v>
      </c>
      <c r="C83" s="10">
        <v>37584</v>
      </c>
      <c r="D83" s="11" t="s">
        <v>73</v>
      </c>
      <c r="E83" s="11" t="s">
        <v>63</v>
      </c>
      <c r="F83" s="12">
        <v>501</v>
      </c>
      <c r="G83" s="12">
        <v>60</v>
      </c>
      <c r="H83" s="12">
        <v>19</v>
      </c>
      <c r="I83" s="6" t="s">
        <v>15</v>
      </c>
      <c r="J83" s="6" t="s">
        <v>18</v>
      </c>
      <c r="K83" s="6" t="s">
        <v>17</v>
      </c>
      <c r="L83" t="str">
        <f>VLOOKUP(E83,Lookup_Data!$C$7:$E$25,2,FALSE)</f>
        <v>England</v>
      </c>
      <c r="M83" t="str">
        <f>VLOOKUP(E83,Lookup_Data!$C$7:$E$25,3,FALSE)</f>
        <v>BUTTS</v>
      </c>
      <c r="N83" s="12">
        <f t="shared" si="15"/>
        <v>0</v>
      </c>
      <c r="O83" s="12">
        <f t="shared" si="16"/>
        <v>6</v>
      </c>
      <c r="P83" s="12">
        <f t="shared" si="17"/>
        <v>2</v>
      </c>
      <c r="Q83" s="12">
        <f t="shared" si="3"/>
        <v>0</v>
      </c>
      <c r="R83" s="12" t="str">
        <f t="shared" si="4"/>
        <v/>
      </c>
      <c r="S83" s="12" t="str">
        <f t="shared" si="5"/>
        <v/>
      </c>
      <c r="T83" s="12">
        <f t="shared" si="18"/>
        <v>0</v>
      </c>
      <c r="U83" s="12">
        <f t="shared" si="19"/>
        <v>0</v>
      </c>
      <c r="V83" s="12">
        <f t="shared" si="20"/>
        <v>0</v>
      </c>
    </row>
    <row r="84" spans="2:22" x14ac:dyDescent="0.2">
      <c r="B84" s="12" t="s">
        <v>309</v>
      </c>
      <c r="C84" s="10">
        <v>37577</v>
      </c>
      <c r="D84" s="11" t="s">
        <v>105</v>
      </c>
      <c r="E84" s="11" t="s">
        <v>63</v>
      </c>
      <c r="F84" s="12">
        <v>441</v>
      </c>
      <c r="G84" s="12">
        <v>60</v>
      </c>
      <c r="H84" s="12">
        <v>14</v>
      </c>
      <c r="I84" s="6" t="s">
        <v>15</v>
      </c>
      <c r="J84" s="6" t="s">
        <v>18</v>
      </c>
      <c r="K84" s="6" t="s">
        <v>17</v>
      </c>
      <c r="L84" t="str">
        <f>VLOOKUP(E84,Lookup_Data!$C$7:$E$25,2,FALSE)</f>
        <v>England</v>
      </c>
      <c r="M84" t="str">
        <f>VLOOKUP(E84,Lookup_Data!$C$7:$E$25,3,FALSE)</f>
        <v>BUTTS</v>
      </c>
      <c r="N84" s="12">
        <f t="shared" si="15"/>
        <v>0</v>
      </c>
      <c r="O84" s="12">
        <f t="shared" si="16"/>
        <v>7</v>
      </c>
      <c r="P84" s="12">
        <f t="shared" si="17"/>
        <v>3</v>
      </c>
      <c r="Q84" s="12">
        <f t="shared" si="3"/>
        <v>0</v>
      </c>
      <c r="R84" s="12" t="str">
        <f t="shared" si="4"/>
        <v/>
      </c>
      <c r="S84" s="12" t="str">
        <f t="shared" si="5"/>
        <v/>
      </c>
      <c r="T84" s="12">
        <f t="shared" si="18"/>
        <v>0</v>
      </c>
      <c r="U84" s="12">
        <f t="shared" si="19"/>
        <v>0</v>
      </c>
      <c r="V84" s="12">
        <f t="shared" si="20"/>
        <v>0</v>
      </c>
    </row>
    <row r="85" spans="2:22" x14ac:dyDescent="0.2">
      <c r="B85" s="12" t="s">
        <v>309</v>
      </c>
      <c r="C85" s="10">
        <v>37577</v>
      </c>
      <c r="D85" s="11" t="s">
        <v>149</v>
      </c>
      <c r="E85" s="11" t="s">
        <v>63</v>
      </c>
      <c r="F85" s="12">
        <v>429</v>
      </c>
      <c r="G85" s="12">
        <v>59</v>
      </c>
      <c r="H85" s="12">
        <v>11</v>
      </c>
      <c r="I85" s="6" t="s">
        <v>22</v>
      </c>
      <c r="J85" s="6" t="s">
        <v>18</v>
      </c>
      <c r="K85" s="6" t="s">
        <v>17</v>
      </c>
      <c r="L85" t="str">
        <f>VLOOKUP(E85,Lookup_Data!$C$7:$E$25,2,FALSE)</f>
        <v>England</v>
      </c>
      <c r="M85" t="str">
        <f>VLOOKUP(E85,Lookup_Data!$C$7:$E$25,3,FALSE)</f>
        <v>BUTTS</v>
      </c>
      <c r="N85" s="12">
        <f t="shared" si="15"/>
        <v>0</v>
      </c>
      <c r="O85" s="12">
        <f t="shared" si="16"/>
        <v>8</v>
      </c>
      <c r="P85" s="12">
        <f t="shared" si="17"/>
        <v>4</v>
      </c>
      <c r="Q85" s="12">
        <f t="shared" si="3"/>
        <v>2</v>
      </c>
      <c r="R85" s="12" t="str">
        <f t="shared" si="4"/>
        <v>B</v>
      </c>
      <c r="S85" s="12" t="str">
        <f t="shared" si="5"/>
        <v>Cambridge 'B'</v>
      </c>
      <c r="T85" s="12">
        <f t="shared" si="18"/>
        <v>1877</v>
      </c>
      <c r="U85" s="12">
        <f t="shared" si="19"/>
        <v>239</v>
      </c>
      <c r="V85" s="12">
        <f t="shared" si="20"/>
        <v>53</v>
      </c>
    </row>
    <row r="86" spans="2:22" x14ac:dyDescent="0.2">
      <c r="B86" s="12" t="s">
        <v>309</v>
      </c>
      <c r="C86" s="10">
        <v>37577</v>
      </c>
      <c r="D86" s="11" t="s">
        <v>255</v>
      </c>
      <c r="E86" s="11" t="s">
        <v>63</v>
      </c>
      <c r="F86" s="12">
        <v>418</v>
      </c>
      <c r="G86" s="12">
        <v>60</v>
      </c>
      <c r="H86" s="12">
        <v>2</v>
      </c>
      <c r="I86" s="6" t="s">
        <v>15</v>
      </c>
      <c r="J86" s="6" t="s">
        <v>18</v>
      </c>
      <c r="K86" s="6" t="s">
        <v>53</v>
      </c>
      <c r="L86" t="str">
        <f>VLOOKUP(E86,Lookup_Data!$C$7:$E$25,2,FALSE)</f>
        <v>England</v>
      </c>
      <c r="M86" t="str">
        <f>VLOOKUP(E86,Lookup_Data!$C$7:$E$25,3,FALSE)</f>
        <v>BUTTS</v>
      </c>
      <c r="N86" s="12">
        <f t="shared" si="15"/>
        <v>0</v>
      </c>
      <c r="O86" s="12">
        <f t="shared" si="16"/>
        <v>9</v>
      </c>
      <c r="P86" s="12">
        <f t="shared" si="17"/>
        <v>1</v>
      </c>
      <c r="Q86" s="12">
        <f t="shared" si="3"/>
        <v>0</v>
      </c>
      <c r="R86" s="12" t="str">
        <f t="shared" si="4"/>
        <v/>
      </c>
      <c r="S86" s="12" t="str">
        <f t="shared" si="5"/>
        <v/>
      </c>
      <c r="T86" s="12">
        <f t="shared" si="18"/>
        <v>0</v>
      </c>
      <c r="U86" s="12">
        <f t="shared" si="19"/>
        <v>0</v>
      </c>
      <c r="V86" s="12">
        <f t="shared" si="20"/>
        <v>0</v>
      </c>
    </row>
    <row r="87" spans="2:22" x14ac:dyDescent="0.2">
      <c r="B87" s="12" t="s">
        <v>309</v>
      </c>
      <c r="C87" s="10">
        <v>37577</v>
      </c>
      <c r="D87" s="11" t="s">
        <v>125</v>
      </c>
      <c r="E87" s="11" t="s">
        <v>63</v>
      </c>
      <c r="F87" s="12">
        <v>412</v>
      </c>
      <c r="G87" s="12">
        <v>60</v>
      </c>
      <c r="H87" s="12">
        <v>8</v>
      </c>
      <c r="I87" s="6" t="s">
        <v>15</v>
      </c>
      <c r="J87" s="6" t="s">
        <v>18</v>
      </c>
      <c r="K87" s="6" t="s">
        <v>17</v>
      </c>
      <c r="L87" t="str">
        <f>VLOOKUP(E87,Lookup_Data!$C$7:$E$25,2,FALSE)</f>
        <v>England</v>
      </c>
      <c r="M87" t="str">
        <f>VLOOKUP(E87,Lookup_Data!$C$7:$E$25,3,FALSE)</f>
        <v>BUTTS</v>
      </c>
      <c r="N87" s="12">
        <f t="shared" si="15"/>
        <v>0</v>
      </c>
      <c r="O87" s="12">
        <f t="shared" si="16"/>
        <v>10</v>
      </c>
      <c r="P87" s="12">
        <f t="shared" si="17"/>
        <v>2</v>
      </c>
      <c r="Q87" s="12">
        <f t="shared" si="3"/>
        <v>0</v>
      </c>
      <c r="R87" s="12" t="str">
        <f t="shared" si="4"/>
        <v/>
      </c>
      <c r="S87" s="12" t="str">
        <f t="shared" si="5"/>
        <v/>
      </c>
      <c r="T87" s="12">
        <f t="shared" si="18"/>
        <v>0</v>
      </c>
      <c r="U87" s="12">
        <f t="shared" si="19"/>
        <v>0</v>
      </c>
      <c r="V87" s="12">
        <f t="shared" si="20"/>
        <v>0</v>
      </c>
    </row>
    <row r="88" spans="2:22" x14ac:dyDescent="0.2">
      <c r="B88" s="12" t="s">
        <v>309</v>
      </c>
      <c r="C88" s="10">
        <v>37577</v>
      </c>
      <c r="D88" s="11" t="s">
        <v>107</v>
      </c>
      <c r="E88" s="11" t="s">
        <v>63</v>
      </c>
      <c r="F88" s="12">
        <v>404</v>
      </c>
      <c r="G88" s="12">
        <v>59</v>
      </c>
      <c r="H88" s="12">
        <v>9</v>
      </c>
      <c r="I88" s="6" t="s">
        <v>22</v>
      </c>
      <c r="J88" s="6" t="s">
        <v>18</v>
      </c>
      <c r="K88" s="6" t="s">
        <v>17</v>
      </c>
      <c r="L88" t="str">
        <f>VLOOKUP(E88,Lookup_Data!$C$7:$E$25,2,FALSE)</f>
        <v>England</v>
      </c>
      <c r="M88" t="str">
        <f>VLOOKUP(E88,Lookup_Data!$C$7:$E$25,3,FALSE)</f>
        <v>BUTTS</v>
      </c>
      <c r="N88" s="12">
        <f t="shared" si="15"/>
        <v>0</v>
      </c>
      <c r="O88" s="12">
        <f t="shared" si="16"/>
        <v>11</v>
      </c>
      <c r="P88" s="12">
        <f t="shared" si="17"/>
        <v>3</v>
      </c>
      <c r="Q88" s="12">
        <f t="shared" si="3"/>
        <v>0</v>
      </c>
      <c r="R88" s="12" t="str">
        <f t="shared" si="4"/>
        <v/>
      </c>
      <c r="S88" s="12" t="str">
        <f t="shared" si="5"/>
        <v/>
      </c>
      <c r="T88" s="12">
        <f t="shared" si="18"/>
        <v>0</v>
      </c>
      <c r="U88" s="12">
        <f t="shared" si="19"/>
        <v>0</v>
      </c>
      <c r="V88" s="12">
        <f t="shared" si="20"/>
        <v>0</v>
      </c>
    </row>
    <row r="89" spans="2:22" x14ac:dyDescent="0.2">
      <c r="B89" s="12" t="s">
        <v>309</v>
      </c>
      <c r="C89" s="10">
        <v>37569</v>
      </c>
      <c r="D89" s="11" t="s">
        <v>348</v>
      </c>
      <c r="E89" s="11" t="s">
        <v>63</v>
      </c>
      <c r="F89" s="12">
        <v>388</v>
      </c>
      <c r="G89" s="12">
        <v>58</v>
      </c>
      <c r="H89" s="12">
        <v>2</v>
      </c>
      <c r="I89" s="6" t="s">
        <v>15</v>
      </c>
      <c r="J89" s="6" t="s">
        <v>18</v>
      </c>
      <c r="K89" s="6" t="s">
        <v>53</v>
      </c>
      <c r="L89" t="str">
        <f>VLOOKUP(E89,Lookup_Data!$C$7:$E$25,2,FALSE)</f>
        <v>England</v>
      </c>
      <c r="M89" t="str">
        <f>VLOOKUP(E89,Lookup_Data!$C$7:$E$25,3,FALSE)</f>
        <v>BUTTS</v>
      </c>
      <c r="N89" s="12">
        <f t="shared" si="15"/>
        <v>0</v>
      </c>
      <c r="O89" s="12">
        <f t="shared" si="16"/>
        <v>12</v>
      </c>
      <c r="P89" s="12">
        <f t="shared" si="17"/>
        <v>4</v>
      </c>
      <c r="Q89" s="12">
        <f t="shared" si="3"/>
        <v>3</v>
      </c>
      <c r="R89" s="12" t="str">
        <f t="shared" si="4"/>
        <v>C</v>
      </c>
      <c r="S89" s="12" t="str">
        <f t="shared" si="5"/>
        <v>Cambridge 'C'</v>
      </c>
      <c r="T89" s="12">
        <f t="shared" si="18"/>
        <v>1622</v>
      </c>
      <c r="U89" s="12">
        <f t="shared" si="19"/>
        <v>237</v>
      </c>
      <c r="V89" s="12">
        <f t="shared" si="20"/>
        <v>21</v>
      </c>
    </row>
    <row r="90" spans="2:22" x14ac:dyDescent="0.2">
      <c r="B90" s="12" t="s">
        <v>309</v>
      </c>
      <c r="C90" s="10">
        <v>37590</v>
      </c>
      <c r="D90" s="11" t="s">
        <v>349</v>
      </c>
      <c r="E90" s="11" t="s">
        <v>63</v>
      </c>
      <c r="F90" s="12">
        <v>385</v>
      </c>
      <c r="G90" s="12">
        <v>54</v>
      </c>
      <c r="H90" s="12">
        <v>24</v>
      </c>
      <c r="I90" s="6" t="s">
        <v>15</v>
      </c>
      <c r="J90" s="6" t="s">
        <v>18</v>
      </c>
      <c r="K90" s="6" t="s">
        <v>53</v>
      </c>
      <c r="L90" t="str">
        <f>VLOOKUP(E90,Lookup_Data!$C$7:$E$25,2,FALSE)</f>
        <v>England</v>
      </c>
      <c r="M90" t="str">
        <f>VLOOKUP(E90,Lookup_Data!$C$7:$E$25,3,FALSE)</f>
        <v>BUTTS</v>
      </c>
      <c r="N90" s="12">
        <f t="shared" si="15"/>
        <v>0</v>
      </c>
      <c r="O90" s="12">
        <f t="shared" si="16"/>
        <v>13</v>
      </c>
      <c r="P90" s="12">
        <f t="shared" si="17"/>
        <v>1</v>
      </c>
      <c r="Q90" s="12">
        <f t="shared" si="3"/>
        <v>0</v>
      </c>
      <c r="R90" s="12" t="str">
        <f t="shared" si="4"/>
        <v/>
      </c>
      <c r="S90" s="12" t="str">
        <f t="shared" si="5"/>
        <v/>
      </c>
      <c r="T90" s="12">
        <f t="shared" si="18"/>
        <v>0</v>
      </c>
      <c r="U90" s="12">
        <f t="shared" si="19"/>
        <v>0</v>
      </c>
      <c r="V90" s="12">
        <f t="shared" si="20"/>
        <v>0</v>
      </c>
    </row>
    <row r="91" spans="2:22" x14ac:dyDescent="0.2">
      <c r="B91" s="12" t="s">
        <v>309</v>
      </c>
      <c r="C91" s="10">
        <v>37569</v>
      </c>
      <c r="D91" s="11" t="s">
        <v>289</v>
      </c>
      <c r="E91" s="11" t="s">
        <v>63</v>
      </c>
      <c r="F91" s="12">
        <v>368</v>
      </c>
      <c r="G91" s="12">
        <v>60</v>
      </c>
      <c r="H91" s="12">
        <v>2</v>
      </c>
      <c r="I91" s="6" t="s">
        <v>15</v>
      </c>
      <c r="J91" s="6" t="s">
        <v>18</v>
      </c>
      <c r="K91" s="6" t="s">
        <v>53</v>
      </c>
      <c r="L91" t="str">
        <f>VLOOKUP(E91,Lookup_Data!$C$7:$E$25,2,FALSE)</f>
        <v>England</v>
      </c>
      <c r="M91" t="str">
        <f>VLOOKUP(E91,Lookup_Data!$C$7:$E$25,3,FALSE)</f>
        <v>BUTTS</v>
      </c>
      <c r="N91" s="12">
        <f t="shared" si="15"/>
        <v>0</v>
      </c>
      <c r="O91" s="12">
        <f t="shared" si="16"/>
        <v>14</v>
      </c>
      <c r="P91" s="12">
        <f t="shared" si="17"/>
        <v>2</v>
      </c>
      <c r="Q91" s="12">
        <f t="shared" si="3"/>
        <v>0</v>
      </c>
      <c r="R91" s="12" t="str">
        <f t="shared" si="4"/>
        <v/>
      </c>
      <c r="S91" s="12" t="str">
        <f t="shared" si="5"/>
        <v/>
      </c>
      <c r="T91" s="12">
        <f t="shared" si="18"/>
        <v>0</v>
      </c>
      <c r="U91" s="12">
        <f t="shared" si="19"/>
        <v>0</v>
      </c>
      <c r="V91" s="12">
        <f t="shared" si="20"/>
        <v>0</v>
      </c>
    </row>
    <row r="92" spans="2:22" x14ac:dyDescent="0.2">
      <c r="B92" s="12" t="s">
        <v>309</v>
      </c>
      <c r="C92" s="10">
        <v>37577</v>
      </c>
      <c r="D92" s="11" t="s">
        <v>233</v>
      </c>
      <c r="E92" s="11" t="s">
        <v>63</v>
      </c>
      <c r="F92" s="12">
        <v>362</v>
      </c>
      <c r="G92" s="12">
        <v>54</v>
      </c>
      <c r="H92" s="12">
        <v>3</v>
      </c>
      <c r="I92" s="6" t="s">
        <v>15</v>
      </c>
      <c r="J92" s="6" t="s">
        <v>18</v>
      </c>
      <c r="K92" s="6" t="s">
        <v>53</v>
      </c>
      <c r="L92" t="str">
        <f>VLOOKUP(E92,Lookup_Data!$C$7:$E$25,2,FALSE)</f>
        <v>England</v>
      </c>
      <c r="M92" t="str">
        <f>VLOOKUP(E92,Lookup_Data!$C$7:$E$25,3,FALSE)</f>
        <v>BUTTS</v>
      </c>
      <c r="N92" s="12">
        <f t="shared" si="15"/>
        <v>0</v>
      </c>
      <c r="O92" s="12">
        <f t="shared" si="16"/>
        <v>15</v>
      </c>
      <c r="P92" s="12">
        <f t="shared" si="17"/>
        <v>3</v>
      </c>
      <c r="Q92" s="12">
        <f t="shared" si="3"/>
        <v>0</v>
      </c>
      <c r="R92" s="12" t="str">
        <f t="shared" si="4"/>
        <v/>
      </c>
      <c r="S92" s="12" t="str">
        <f t="shared" si="5"/>
        <v/>
      </c>
      <c r="T92" s="12">
        <f t="shared" si="18"/>
        <v>0</v>
      </c>
      <c r="U92" s="12">
        <f t="shared" si="19"/>
        <v>0</v>
      </c>
      <c r="V92" s="12">
        <f t="shared" si="20"/>
        <v>0</v>
      </c>
    </row>
    <row r="93" spans="2:22" x14ac:dyDescent="0.2">
      <c r="B93" s="12" t="s">
        <v>309</v>
      </c>
      <c r="C93" s="10">
        <v>37577</v>
      </c>
      <c r="D93" s="11" t="s">
        <v>359</v>
      </c>
      <c r="E93" s="11" t="s">
        <v>63</v>
      </c>
      <c r="F93" s="12">
        <v>350</v>
      </c>
      <c r="G93" s="12">
        <v>60</v>
      </c>
      <c r="H93" s="12">
        <v>2</v>
      </c>
      <c r="I93" s="6" t="s">
        <v>15</v>
      </c>
      <c r="J93" s="6" t="s">
        <v>18</v>
      </c>
      <c r="K93" s="6" t="s">
        <v>53</v>
      </c>
      <c r="L93" t="str">
        <f>VLOOKUP(E93,Lookup_Data!$C$7:$E$25,2,FALSE)</f>
        <v>England</v>
      </c>
      <c r="M93" t="str">
        <f>VLOOKUP(E93,Lookup_Data!$C$7:$E$25,3,FALSE)</f>
        <v>BUTTS</v>
      </c>
      <c r="N93" s="12">
        <f t="shared" si="15"/>
        <v>0</v>
      </c>
      <c r="O93" s="12">
        <f t="shared" si="16"/>
        <v>16</v>
      </c>
      <c r="P93" s="12">
        <f t="shared" si="17"/>
        <v>4</v>
      </c>
      <c r="Q93" s="12">
        <f t="shared" si="3"/>
        <v>4</v>
      </c>
      <c r="R93" s="12" t="str">
        <f t="shared" si="4"/>
        <v>D</v>
      </c>
      <c r="S93" s="12" t="str">
        <f t="shared" si="5"/>
        <v>Cambridge 'D'</v>
      </c>
      <c r="T93" s="12">
        <f t="shared" si="18"/>
        <v>1465</v>
      </c>
      <c r="U93" s="12">
        <f t="shared" si="19"/>
        <v>228</v>
      </c>
      <c r="V93" s="12">
        <f t="shared" si="20"/>
        <v>31</v>
      </c>
    </row>
    <row r="94" spans="2:22" x14ac:dyDescent="0.2">
      <c r="B94" s="12" t="s">
        <v>309</v>
      </c>
      <c r="C94" s="10">
        <v>37569</v>
      </c>
      <c r="D94" s="11" t="s">
        <v>361</v>
      </c>
      <c r="E94" s="11" t="s">
        <v>63</v>
      </c>
      <c r="F94" s="12">
        <v>340</v>
      </c>
      <c r="G94" s="12">
        <v>57</v>
      </c>
      <c r="H94" s="12">
        <v>4</v>
      </c>
      <c r="I94" s="6" t="s">
        <v>15</v>
      </c>
      <c r="J94" s="6" t="s">
        <v>18</v>
      </c>
      <c r="K94" s="6" t="s">
        <v>53</v>
      </c>
      <c r="L94" t="str">
        <f>VLOOKUP(E94,Lookup_Data!$C$7:$E$25,2,FALSE)</f>
        <v>England</v>
      </c>
      <c r="M94" t="str">
        <f>VLOOKUP(E94,Lookup_Data!$C$7:$E$25,3,FALSE)</f>
        <v>BUTTS</v>
      </c>
      <c r="N94" s="12">
        <f t="shared" si="15"/>
        <v>0</v>
      </c>
      <c r="O94" s="12">
        <f t="shared" si="16"/>
        <v>17</v>
      </c>
      <c r="P94" s="12">
        <f t="shared" si="17"/>
        <v>1</v>
      </c>
      <c r="Q94" s="12">
        <f t="shared" si="3"/>
        <v>0</v>
      </c>
      <c r="R94" s="12" t="str">
        <f t="shared" si="4"/>
        <v/>
      </c>
      <c r="S94" s="12" t="str">
        <f t="shared" si="5"/>
        <v/>
      </c>
      <c r="T94" s="12">
        <f t="shared" ref="T94:V109" si="21">IF($P94=1,F94,IF($P94=2,F94+F93,IF($P94=3,F94+F93+F92,IF($P94=4,F94+F93+F92+F91,0))))*IF($N95=1,1,IF($P94=4,1,0))</f>
        <v>0</v>
      </c>
      <c r="U94" s="12">
        <f t="shared" si="21"/>
        <v>0</v>
      </c>
      <c r="V94" s="12">
        <f t="shared" si="21"/>
        <v>0</v>
      </c>
    </row>
    <row r="95" spans="2:22" x14ac:dyDescent="0.2">
      <c r="B95" s="12" t="s">
        <v>309</v>
      </c>
      <c r="C95" s="10">
        <v>37590</v>
      </c>
      <c r="D95" s="11" t="s">
        <v>368</v>
      </c>
      <c r="E95" s="11" t="s">
        <v>63</v>
      </c>
      <c r="F95" s="12">
        <v>322</v>
      </c>
      <c r="G95" s="12">
        <v>56</v>
      </c>
      <c r="H95" s="12">
        <v>2</v>
      </c>
      <c r="I95" s="6" t="s">
        <v>15</v>
      </c>
      <c r="J95" s="6" t="s">
        <v>18</v>
      </c>
      <c r="K95" s="6" t="s">
        <v>53</v>
      </c>
      <c r="L95" t="str">
        <f>VLOOKUP(E95,Lookup_Data!$C$7:$E$25,2,FALSE)</f>
        <v>England</v>
      </c>
      <c r="M95" t="str">
        <f>VLOOKUP(E95,Lookup_Data!$C$7:$E$25,3,FALSE)</f>
        <v>BUTTS</v>
      </c>
      <c r="N95" s="12">
        <f t="shared" si="15"/>
        <v>0</v>
      </c>
      <c r="O95" s="12">
        <f t="shared" si="16"/>
        <v>18</v>
      </c>
      <c r="P95" s="12">
        <f t="shared" si="17"/>
        <v>2</v>
      </c>
      <c r="Q95" s="12">
        <f t="shared" si="3"/>
        <v>0</v>
      </c>
      <c r="R95" s="12" t="str">
        <f t="shared" si="4"/>
        <v/>
      </c>
      <c r="S95" s="12" t="str">
        <f t="shared" si="5"/>
        <v/>
      </c>
      <c r="T95" s="12">
        <f t="shared" si="21"/>
        <v>0</v>
      </c>
      <c r="U95" s="12">
        <f t="shared" si="21"/>
        <v>0</v>
      </c>
      <c r="V95" s="12">
        <f t="shared" si="21"/>
        <v>0</v>
      </c>
    </row>
    <row r="96" spans="2:22" x14ac:dyDescent="0.2">
      <c r="B96" s="12" t="s">
        <v>309</v>
      </c>
      <c r="C96" s="10">
        <v>37584</v>
      </c>
      <c r="D96" s="11" t="s">
        <v>371</v>
      </c>
      <c r="E96" s="11" t="s">
        <v>63</v>
      </c>
      <c r="F96" s="12">
        <v>320</v>
      </c>
      <c r="G96" s="12">
        <v>60</v>
      </c>
      <c r="H96" s="12">
        <v>7</v>
      </c>
      <c r="I96" s="6" t="s">
        <v>15</v>
      </c>
      <c r="J96" s="6" t="s">
        <v>18</v>
      </c>
      <c r="K96" s="6" t="s">
        <v>53</v>
      </c>
      <c r="L96" t="str">
        <f>VLOOKUP(E96,Lookup_Data!$C$7:$E$25,2,FALSE)</f>
        <v>England</v>
      </c>
      <c r="M96" t="str">
        <f>VLOOKUP(E96,Lookup_Data!$C$7:$E$25,3,FALSE)</f>
        <v>BUTTS</v>
      </c>
      <c r="N96" s="12">
        <f t="shared" si="15"/>
        <v>0</v>
      </c>
      <c r="O96" s="12">
        <f t="shared" si="16"/>
        <v>19</v>
      </c>
      <c r="P96" s="12">
        <f t="shared" si="17"/>
        <v>3</v>
      </c>
      <c r="Q96" s="12">
        <f t="shared" si="3"/>
        <v>0</v>
      </c>
      <c r="R96" s="12" t="str">
        <f t="shared" si="4"/>
        <v/>
      </c>
      <c r="S96" s="12" t="str">
        <f t="shared" si="5"/>
        <v/>
      </c>
      <c r="T96" s="12">
        <f t="shared" si="21"/>
        <v>0</v>
      </c>
      <c r="U96" s="12">
        <f t="shared" si="21"/>
        <v>0</v>
      </c>
      <c r="V96" s="12">
        <f t="shared" si="21"/>
        <v>0</v>
      </c>
    </row>
    <row r="97" spans="2:22" x14ac:dyDescent="0.2">
      <c r="B97" s="12" t="s">
        <v>309</v>
      </c>
      <c r="C97" s="10">
        <v>37590</v>
      </c>
      <c r="D97" s="11" t="s">
        <v>373</v>
      </c>
      <c r="E97" s="11" t="s">
        <v>63</v>
      </c>
      <c r="F97" s="12">
        <v>307</v>
      </c>
      <c r="G97" s="12">
        <v>58</v>
      </c>
      <c r="H97" s="12">
        <v>3</v>
      </c>
      <c r="I97" s="6" t="s">
        <v>15</v>
      </c>
      <c r="J97" s="6" t="s">
        <v>18</v>
      </c>
      <c r="K97" s="6" t="s">
        <v>53</v>
      </c>
      <c r="L97" t="str">
        <f>VLOOKUP(E97,Lookup_Data!$C$7:$E$25,2,FALSE)</f>
        <v>England</v>
      </c>
      <c r="M97" t="str">
        <f>VLOOKUP(E97,Lookup_Data!$C$7:$E$25,3,FALSE)</f>
        <v>BUTTS</v>
      </c>
      <c r="N97" s="12">
        <f t="shared" si="15"/>
        <v>0</v>
      </c>
      <c r="O97" s="12">
        <f t="shared" si="16"/>
        <v>20</v>
      </c>
      <c r="P97" s="12">
        <f t="shared" si="17"/>
        <v>4</v>
      </c>
      <c r="Q97" s="12">
        <f t="shared" si="3"/>
        <v>5</v>
      </c>
      <c r="R97" s="12" t="str">
        <f t="shared" si="4"/>
        <v>E</v>
      </c>
      <c r="S97" s="12" t="str">
        <f t="shared" si="5"/>
        <v>Cambridge 'E'</v>
      </c>
      <c r="T97" s="12">
        <f t="shared" si="21"/>
        <v>1289</v>
      </c>
      <c r="U97" s="12">
        <f t="shared" si="21"/>
        <v>231</v>
      </c>
      <c r="V97" s="12">
        <f t="shared" si="21"/>
        <v>16</v>
      </c>
    </row>
    <row r="98" spans="2:22" x14ac:dyDescent="0.2">
      <c r="B98" s="12" t="s">
        <v>309</v>
      </c>
      <c r="C98" s="10">
        <v>37577</v>
      </c>
      <c r="D98" s="11" t="s">
        <v>259</v>
      </c>
      <c r="E98" s="11" t="s">
        <v>63</v>
      </c>
      <c r="F98" s="12">
        <v>300</v>
      </c>
      <c r="G98" s="12">
        <v>57</v>
      </c>
      <c r="H98" s="12">
        <v>3</v>
      </c>
      <c r="I98" s="6" t="s">
        <v>15</v>
      </c>
      <c r="J98" s="6" t="s">
        <v>18</v>
      </c>
      <c r="K98" s="6" t="s">
        <v>53</v>
      </c>
      <c r="L98" t="str">
        <f>VLOOKUP(E98,Lookup_Data!$C$7:$E$25,2,FALSE)</f>
        <v>England</v>
      </c>
      <c r="M98" t="str">
        <f>VLOOKUP(E98,Lookup_Data!$C$7:$E$25,3,FALSE)</f>
        <v>BUTTS</v>
      </c>
      <c r="N98" s="12">
        <f t="shared" si="15"/>
        <v>0</v>
      </c>
      <c r="O98" s="12">
        <f t="shared" si="16"/>
        <v>21</v>
      </c>
      <c r="P98" s="12">
        <f t="shared" si="17"/>
        <v>1</v>
      </c>
      <c r="Q98" s="12">
        <f t="shared" si="3"/>
        <v>0</v>
      </c>
      <c r="R98" s="12" t="str">
        <f t="shared" si="4"/>
        <v/>
      </c>
      <c r="S98" s="12" t="str">
        <f t="shared" si="5"/>
        <v/>
      </c>
      <c r="T98" s="12">
        <f t="shared" si="21"/>
        <v>0</v>
      </c>
      <c r="U98" s="12">
        <f t="shared" si="21"/>
        <v>0</v>
      </c>
      <c r="V98" s="12">
        <f t="shared" si="21"/>
        <v>0</v>
      </c>
    </row>
    <row r="99" spans="2:22" x14ac:dyDescent="0.2">
      <c r="B99" s="12" t="s">
        <v>309</v>
      </c>
      <c r="C99" s="10">
        <v>37577</v>
      </c>
      <c r="D99" s="11" t="s">
        <v>380</v>
      </c>
      <c r="E99" s="11" t="s">
        <v>63</v>
      </c>
      <c r="F99" s="12">
        <v>296</v>
      </c>
      <c r="G99" s="12">
        <v>52</v>
      </c>
      <c r="H99" s="12">
        <v>1</v>
      </c>
      <c r="I99" s="6" t="s">
        <v>15</v>
      </c>
      <c r="J99" s="6" t="s">
        <v>18</v>
      </c>
      <c r="K99" s="6" t="s">
        <v>53</v>
      </c>
      <c r="L99" t="str">
        <f>VLOOKUP(E99,Lookup_Data!$C$7:$E$25,2,FALSE)</f>
        <v>England</v>
      </c>
      <c r="M99" t="str">
        <f>VLOOKUP(E99,Lookup_Data!$C$7:$E$25,3,FALSE)</f>
        <v>BUTTS</v>
      </c>
      <c r="N99" s="12">
        <f t="shared" si="15"/>
        <v>0</v>
      </c>
      <c r="O99" s="12">
        <f t="shared" si="16"/>
        <v>22</v>
      </c>
      <c r="P99" s="12">
        <f t="shared" si="17"/>
        <v>2</v>
      </c>
      <c r="Q99" s="12">
        <f t="shared" si="3"/>
        <v>0</v>
      </c>
      <c r="R99" s="12" t="str">
        <f t="shared" si="4"/>
        <v/>
      </c>
      <c r="S99" s="12" t="str">
        <f t="shared" si="5"/>
        <v/>
      </c>
      <c r="T99" s="12">
        <f t="shared" si="21"/>
        <v>0</v>
      </c>
      <c r="U99" s="12">
        <f t="shared" si="21"/>
        <v>0</v>
      </c>
      <c r="V99" s="12">
        <f t="shared" si="21"/>
        <v>0</v>
      </c>
    </row>
    <row r="100" spans="2:22" x14ac:dyDescent="0.2">
      <c r="B100" s="12" t="s">
        <v>309</v>
      </c>
      <c r="C100" s="10">
        <v>37577</v>
      </c>
      <c r="D100" s="11" t="s">
        <v>271</v>
      </c>
      <c r="E100" s="11" t="s">
        <v>63</v>
      </c>
      <c r="F100" s="12">
        <v>296</v>
      </c>
      <c r="G100" s="12">
        <v>49</v>
      </c>
      <c r="H100" s="12">
        <v>6</v>
      </c>
      <c r="I100" s="6" t="s">
        <v>15</v>
      </c>
      <c r="J100" s="6" t="s">
        <v>18</v>
      </c>
      <c r="K100" s="6" t="s">
        <v>17</v>
      </c>
      <c r="L100" t="str">
        <f>VLOOKUP(E100,Lookup_Data!$C$7:$E$25,2,FALSE)</f>
        <v>England</v>
      </c>
      <c r="M100" t="str">
        <f>VLOOKUP(E100,Lookup_Data!$C$7:$E$25,3,FALSE)</f>
        <v>BUTTS</v>
      </c>
      <c r="N100" s="12">
        <f t="shared" si="15"/>
        <v>0</v>
      </c>
      <c r="O100" s="12">
        <f t="shared" si="16"/>
        <v>23</v>
      </c>
      <c r="P100" s="12">
        <f t="shared" si="17"/>
        <v>3</v>
      </c>
      <c r="Q100" s="12">
        <f t="shared" si="3"/>
        <v>0</v>
      </c>
      <c r="R100" s="12" t="str">
        <f t="shared" si="4"/>
        <v/>
      </c>
      <c r="S100" s="12" t="str">
        <f t="shared" si="5"/>
        <v/>
      </c>
      <c r="T100" s="12">
        <f t="shared" si="21"/>
        <v>0</v>
      </c>
      <c r="U100" s="12">
        <f t="shared" si="21"/>
        <v>0</v>
      </c>
      <c r="V100" s="12">
        <f t="shared" si="21"/>
        <v>0</v>
      </c>
    </row>
    <row r="101" spans="2:22" x14ac:dyDescent="0.2">
      <c r="B101" s="12" t="s">
        <v>309</v>
      </c>
      <c r="C101" s="10">
        <v>37590</v>
      </c>
      <c r="D101" s="11" t="s">
        <v>381</v>
      </c>
      <c r="E101" s="11" t="s">
        <v>63</v>
      </c>
      <c r="F101" s="12">
        <v>283</v>
      </c>
      <c r="G101" s="12">
        <v>52</v>
      </c>
      <c r="H101" s="12">
        <v>2</v>
      </c>
      <c r="I101" s="6" t="s">
        <v>15</v>
      </c>
      <c r="J101" s="6" t="s">
        <v>18</v>
      </c>
      <c r="K101" s="6" t="s">
        <v>53</v>
      </c>
      <c r="L101" t="str">
        <f>VLOOKUP(E101,Lookup_Data!$C$7:$E$25,2,FALSE)</f>
        <v>England</v>
      </c>
      <c r="M101" t="str">
        <f>VLOOKUP(E101,Lookup_Data!$C$7:$E$25,3,FALSE)</f>
        <v>BUTTS</v>
      </c>
      <c r="N101" s="12">
        <f t="shared" si="15"/>
        <v>0</v>
      </c>
      <c r="O101" s="12">
        <f t="shared" si="16"/>
        <v>24</v>
      </c>
      <c r="P101" s="12">
        <f t="shared" si="17"/>
        <v>4</v>
      </c>
      <c r="Q101" s="12">
        <f t="shared" si="3"/>
        <v>6</v>
      </c>
      <c r="R101" s="12" t="str">
        <f t="shared" si="4"/>
        <v>F</v>
      </c>
      <c r="S101" s="12" t="str">
        <f t="shared" si="5"/>
        <v>Cambridge 'F'</v>
      </c>
      <c r="T101" s="12">
        <f t="shared" si="21"/>
        <v>1175</v>
      </c>
      <c r="U101" s="12">
        <f t="shared" si="21"/>
        <v>210</v>
      </c>
      <c r="V101" s="12">
        <f t="shared" si="21"/>
        <v>12</v>
      </c>
    </row>
    <row r="102" spans="2:22" x14ac:dyDescent="0.2">
      <c r="B102" s="12" t="s">
        <v>309</v>
      </c>
      <c r="C102" s="10">
        <v>37584</v>
      </c>
      <c r="D102" s="11" t="s">
        <v>383</v>
      </c>
      <c r="E102" s="11" t="s">
        <v>63</v>
      </c>
      <c r="F102" s="12">
        <v>278</v>
      </c>
      <c r="G102" s="12">
        <v>55</v>
      </c>
      <c r="H102" s="12">
        <v>2</v>
      </c>
      <c r="I102" s="6" t="s">
        <v>22</v>
      </c>
      <c r="J102" s="6" t="s">
        <v>18</v>
      </c>
      <c r="K102" s="6" t="s">
        <v>53</v>
      </c>
      <c r="L102" t="str">
        <f>VLOOKUP(E102,Lookup_Data!$C$7:$E$25,2,FALSE)</f>
        <v>England</v>
      </c>
      <c r="M102" t="str">
        <f>VLOOKUP(E102,Lookup_Data!$C$7:$E$25,3,FALSE)</f>
        <v>BUTTS</v>
      </c>
      <c r="N102" s="12">
        <f t="shared" si="15"/>
        <v>0</v>
      </c>
      <c r="O102" s="12">
        <f t="shared" si="16"/>
        <v>25</v>
      </c>
      <c r="P102" s="12">
        <f t="shared" si="17"/>
        <v>1</v>
      </c>
      <c r="Q102" s="12">
        <f t="shared" si="3"/>
        <v>0</v>
      </c>
      <c r="R102" s="12" t="str">
        <f t="shared" si="4"/>
        <v/>
      </c>
      <c r="S102" s="12" t="str">
        <f t="shared" si="5"/>
        <v/>
      </c>
      <c r="T102" s="12">
        <f t="shared" si="21"/>
        <v>0</v>
      </c>
      <c r="U102" s="12">
        <f t="shared" si="21"/>
        <v>0</v>
      </c>
      <c r="V102" s="12">
        <f t="shared" si="21"/>
        <v>0</v>
      </c>
    </row>
    <row r="103" spans="2:22" x14ac:dyDescent="0.2">
      <c r="B103" s="12" t="s">
        <v>309</v>
      </c>
      <c r="C103" s="10">
        <v>37577</v>
      </c>
      <c r="D103" s="11" t="s">
        <v>306</v>
      </c>
      <c r="E103" s="11" t="s">
        <v>63</v>
      </c>
      <c r="F103" s="12">
        <v>263</v>
      </c>
      <c r="G103" s="12">
        <v>54</v>
      </c>
      <c r="H103" s="12">
        <v>4</v>
      </c>
      <c r="I103" s="6" t="s">
        <v>22</v>
      </c>
      <c r="J103" s="6" t="s">
        <v>18</v>
      </c>
      <c r="K103" s="6" t="s">
        <v>53</v>
      </c>
      <c r="L103" t="str">
        <f>VLOOKUP(E103,Lookup_Data!$C$7:$E$25,2,FALSE)</f>
        <v>England</v>
      </c>
      <c r="M103" t="str">
        <f>VLOOKUP(E103,Lookup_Data!$C$7:$E$25,3,FALSE)</f>
        <v>BUTTS</v>
      </c>
      <c r="N103" s="12">
        <f t="shared" si="15"/>
        <v>0</v>
      </c>
      <c r="O103" s="12">
        <f t="shared" si="16"/>
        <v>26</v>
      </c>
      <c r="P103" s="12">
        <f t="shared" si="17"/>
        <v>2</v>
      </c>
      <c r="Q103" s="12">
        <f t="shared" si="3"/>
        <v>0</v>
      </c>
      <c r="R103" s="12" t="str">
        <f t="shared" si="4"/>
        <v/>
      </c>
      <c r="S103" s="12" t="str">
        <f t="shared" si="5"/>
        <v/>
      </c>
      <c r="T103" s="12">
        <f t="shared" si="21"/>
        <v>0</v>
      </c>
      <c r="U103" s="12">
        <f t="shared" si="21"/>
        <v>0</v>
      </c>
      <c r="V103" s="12">
        <f t="shared" si="21"/>
        <v>0</v>
      </c>
    </row>
    <row r="104" spans="2:22" x14ac:dyDescent="0.2">
      <c r="B104" s="12" t="s">
        <v>309</v>
      </c>
      <c r="C104" s="10">
        <v>37584</v>
      </c>
      <c r="D104" s="11" t="s">
        <v>302</v>
      </c>
      <c r="E104" s="11" t="s">
        <v>63</v>
      </c>
      <c r="F104" s="12">
        <v>229</v>
      </c>
      <c r="G104" s="12">
        <v>49</v>
      </c>
      <c r="H104" s="12">
        <v>0</v>
      </c>
      <c r="I104" s="6" t="s">
        <v>15</v>
      </c>
      <c r="J104" s="6" t="s">
        <v>18</v>
      </c>
      <c r="K104" s="6" t="s">
        <v>53</v>
      </c>
      <c r="L104" t="str">
        <f>VLOOKUP(E104,Lookup_Data!$C$7:$E$25,2,FALSE)</f>
        <v>England</v>
      </c>
      <c r="M104" t="str">
        <f>VLOOKUP(E104,Lookup_Data!$C$7:$E$25,3,FALSE)</f>
        <v>BUTTS</v>
      </c>
      <c r="N104" s="12">
        <f t="shared" si="15"/>
        <v>0</v>
      </c>
      <c r="O104" s="12">
        <f t="shared" si="16"/>
        <v>27</v>
      </c>
      <c r="P104" s="12">
        <f t="shared" si="17"/>
        <v>3</v>
      </c>
      <c r="Q104" s="12">
        <f t="shared" si="3"/>
        <v>0</v>
      </c>
      <c r="R104" s="12" t="str">
        <f t="shared" si="4"/>
        <v/>
      </c>
      <c r="S104" s="12" t="str">
        <f t="shared" si="5"/>
        <v/>
      </c>
      <c r="T104" s="12">
        <f t="shared" si="21"/>
        <v>0</v>
      </c>
      <c r="U104" s="12">
        <f t="shared" si="21"/>
        <v>0</v>
      </c>
      <c r="V104" s="12">
        <f t="shared" si="21"/>
        <v>0</v>
      </c>
    </row>
    <row r="105" spans="2:22" x14ac:dyDescent="0.2">
      <c r="B105" s="12" t="s">
        <v>309</v>
      </c>
      <c r="C105" s="10">
        <v>37590</v>
      </c>
      <c r="D105" s="11" t="s">
        <v>246</v>
      </c>
      <c r="E105" s="11" t="s">
        <v>63</v>
      </c>
      <c r="F105" s="12">
        <v>193</v>
      </c>
      <c r="G105" s="12">
        <v>47</v>
      </c>
      <c r="H105" s="12">
        <v>0</v>
      </c>
      <c r="I105" s="6" t="s">
        <v>15</v>
      </c>
      <c r="J105" s="6" t="s">
        <v>18</v>
      </c>
      <c r="K105" s="6" t="s">
        <v>53</v>
      </c>
      <c r="L105" t="str">
        <f>VLOOKUP(E105,Lookup_Data!$C$7:$E$25,2,FALSE)</f>
        <v>England</v>
      </c>
      <c r="M105" t="str">
        <f>VLOOKUP(E105,Lookup_Data!$C$7:$E$25,3,FALSE)</f>
        <v>BUTTS</v>
      </c>
      <c r="N105" s="12">
        <f t="shared" si="15"/>
        <v>0</v>
      </c>
      <c r="O105" s="12">
        <f t="shared" si="16"/>
        <v>28</v>
      </c>
      <c r="P105" s="12">
        <f t="shared" si="17"/>
        <v>4</v>
      </c>
      <c r="Q105" s="12">
        <f t="shared" si="3"/>
        <v>7</v>
      </c>
      <c r="R105" s="12" t="str">
        <f t="shared" si="4"/>
        <v>G</v>
      </c>
      <c r="S105" s="12" t="str">
        <f t="shared" si="5"/>
        <v>Cambridge 'G'</v>
      </c>
      <c r="T105" s="12">
        <f t="shared" si="21"/>
        <v>963</v>
      </c>
      <c r="U105" s="12">
        <f t="shared" si="21"/>
        <v>205</v>
      </c>
      <c r="V105" s="12">
        <f t="shared" si="21"/>
        <v>6</v>
      </c>
    </row>
    <row r="106" spans="2:22" x14ac:dyDescent="0.2">
      <c r="B106" s="12" t="s">
        <v>309</v>
      </c>
      <c r="C106" s="10">
        <v>37584</v>
      </c>
      <c r="D106" s="11" t="s">
        <v>391</v>
      </c>
      <c r="E106" s="11" t="s">
        <v>63</v>
      </c>
      <c r="F106" s="12">
        <v>188</v>
      </c>
      <c r="G106" s="12">
        <v>45</v>
      </c>
      <c r="H106" s="12">
        <v>1</v>
      </c>
      <c r="I106" s="6" t="s">
        <v>22</v>
      </c>
      <c r="J106" s="6" t="s">
        <v>18</v>
      </c>
      <c r="K106" s="6" t="s">
        <v>53</v>
      </c>
      <c r="L106" t="str">
        <f>VLOOKUP(E106,Lookup_Data!$C$7:$E$25,2,FALSE)</f>
        <v>England</v>
      </c>
      <c r="M106" t="str">
        <f>VLOOKUP(E106,Lookup_Data!$C$7:$E$25,3,FALSE)</f>
        <v>BUTTS</v>
      </c>
      <c r="N106" s="12">
        <f t="shared" si="15"/>
        <v>0</v>
      </c>
      <c r="O106" s="12">
        <f t="shared" si="16"/>
        <v>29</v>
      </c>
      <c r="P106" s="12">
        <f t="shared" si="17"/>
        <v>1</v>
      </c>
      <c r="Q106" s="12">
        <f t="shared" si="3"/>
        <v>0</v>
      </c>
      <c r="R106" s="12" t="str">
        <f t="shared" si="4"/>
        <v/>
      </c>
      <c r="S106" s="12" t="str">
        <f t="shared" si="5"/>
        <v/>
      </c>
      <c r="T106" s="12">
        <f t="shared" si="21"/>
        <v>0</v>
      </c>
      <c r="U106" s="12">
        <f t="shared" si="21"/>
        <v>0</v>
      </c>
      <c r="V106" s="12">
        <f t="shared" si="21"/>
        <v>0</v>
      </c>
    </row>
    <row r="107" spans="2:22" x14ac:dyDescent="0.2">
      <c r="B107" s="12" t="s">
        <v>309</v>
      </c>
      <c r="C107" s="10">
        <v>37584</v>
      </c>
      <c r="D107" s="11" t="s">
        <v>305</v>
      </c>
      <c r="E107" s="11" t="s">
        <v>63</v>
      </c>
      <c r="F107" s="12">
        <v>180</v>
      </c>
      <c r="G107" s="12">
        <v>40</v>
      </c>
      <c r="H107" s="12">
        <v>2</v>
      </c>
      <c r="I107" s="6" t="s">
        <v>22</v>
      </c>
      <c r="J107" s="6" t="s">
        <v>18</v>
      </c>
      <c r="K107" s="6" t="s">
        <v>53</v>
      </c>
      <c r="L107" t="str">
        <f>VLOOKUP(E107,Lookup_Data!$C$7:$E$25,2,FALSE)</f>
        <v>England</v>
      </c>
      <c r="M107" t="str">
        <f>VLOOKUP(E107,Lookup_Data!$C$7:$E$25,3,FALSE)</f>
        <v>BUTTS</v>
      </c>
      <c r="N107" s="12">
        <f t="shared" si="15"/>
        <v>0</v>
      </c>
      <c r="O107" s="12">
        <f t="shared" si="16"/>
        <v>30</v>
      </c>
      <c r="P107" s="12">
        <f t="shared" si="17"/>
        <v>2</v>
      </c>
      <c r="Q107" s="12">
        <f t="shared" si="3"/>
        <v>0</v>
      </c>
      <c r="R107" s="12" t="str">
        <f t="shared" si="4"/>
        <v/>
      </c>
      <c r="S107" s="12" t="str">
        <f t="shared" si="5"/>
        <v/>
      </c>
      <c r="T107" s="12">
        <f t="shared" si="21"/>
        <v>0</v>
      </c>
      <c r="U107" s="12">
        <f t="shared" si="21"/>
        <v>0</v>
      </c>
      <c r="V107" s="12">
        <f t="shared" si="21"/>
        <v>0</v>
      </c>
    </row>
    <row r="108" spans="2:22" x14ac:dyDescent="0.2">
      <c r="B108" s="12" t="s">
        <v>309</v>
      </c>
      <c r="C108" s="10">
        <v>37577</v>
      </c>
      <c r="D108" s="11" t="s">
        <v>395</v>
      </c>
      <c r="E108" s="11" t="s">
        <v>63</v>
      </c>
      <c r="F108" s="12">
        <v>132</v>
      </c>
      <c r="G108" s="12">
        <v>31</v>
      </c>
      <c r="H108" s="12">
        <v>0</v>
      </c>
      <c r="I108" s="6" t="s">
        <v>15</v>
      </c>
      <c r="J108" s="6" t="s">
        <v>18</v>
      </c>
      <c r="K108" s="6" t="s">
        <v>53</v>
      </c>
      <c r="L108" t="str">
        <f>VLOOKUP(E108,Lookup_Data!$C$7:$E$25,2,FALSE)</f>
        <v>England</v>
      </c>
      <c r="M108" t="str">
        <f>VLOOKUP(E108,Lookup_Data!$C$7:$E$25,3,FALSE)</f>
        <v>BUTTS</v>
      </c>
      <c r="N108" s="12">
        <f t="shared" si="15"/>
        <v>0</v>
      </c>
      <c r="O108" s="12">
        <f t="shared" si="16"/>
        <v>31</v>
      </c>
      <c r="P108" s="12">
        <f t="shared" si="17"/>
        <v>3</v>
      </c>
      <c r="Q108" s="12">
        <f t="shared" si="3"/>
        <v>0</v>
      </c>
      <c r="R108" s="12" t="str">
        <f t="shared" si="4"/>
        <v/>
      </c>
      <c r="S108" s="12" t="str">
        <f t="shared" si="5"/>
        <v/>
      </c>
      <c r="T108" s="12">
        <f t="shared" si="21"/>
        <v>0</v>
      </c>
      <c r="U108" s="12">
        <f t="shared" si="21"/>
        <v>0</v>
      </c>
      <c r="V108" s="12">
        <f t="shared" si="21"/>
        <v>0</v>
      </c>
    </row>
    <row r="109" spans="2:22" x14ac:dyDescent="0.2">
      <c r="B109" s="12" t="s">
        <v>309</v>
      </c>
      <c r="C109" s="10">
        <v>37590</v>
      </c>
      <c r="D109" s="11" t="s">
        <v>396</v>
      </c>
      <c r="E109" s="11" t="s">
        <v>63</v>
      </c>
      <c r="F109" s="12">
        <v>78</v>
      </c>
      <c r="G109" s="12">
        <v>23</v>
      </c>
      <c r="H109" s="12">
        <v>0</v>
      </c>
      <c r="I109" s="6" t="s">
        <v>22</v>
      </c>
      <c r="J109" s="6" t="s">
        <v>18</v>
      </c>
      <c r="K109" s="6" t="s">
        <v>53</v>
      </c>
      <c r="L109" t="str">
        <f>VLOOKUP(E109,Lookup_Data!$C$7:$E$25,2,FALSE)</f>
        <v>England</v>
      </c>
      <c r="M109" t="str">
        <f>VLOOKUP(E109,Lookup_Data!$C$7:$E$25,3,FALSE)</f>
        <v>BUTTS</v>
      </c>
      <c r="N109" s="12">
        <f t="shared" si="15"/>
        <v>0</v>
      </c>
      <c r="O109" s="12">
        <f t="shared" si="16"/>
        <v>32</v>
      </c>
      <c r="P109" s="12">
        <f t="shared" si="17"/>
        <v>4</v>
      </c>
      <c r="Q109" s="12">
        <f t="shared" si="3"/>
        <v>8</v>
      </c>
      <c r="R109" s="12" t="str">
        <f t="shared" si="4"/>
        <v>H</v>
      </c>
      <c r="S109" s="12" t="str">
        <f t="shared" si="5"/>
        <v>Cambridge 'H'</v>
      </c>
      <c r="T109" s="12">
        <f t="shared" si="21"/>
        <v>578</v>
      </c>
      <c r="U109" s="12">
        <f t="shared" si="21"/>
        <v>139</v>
      </c>
      <c r="V109" s="12">
        <f t="shared" si="21"/>
        <v>3</v>
      </c>
    </row>
    <row r="110" spans="2:22" x14ac:dyDescent="0.2">
      <c r="B110" s="12" t="s">
        <v>309</v>
      </c>
      <c r="C110" s="10">
        <v>37581</v>
      </c>
      <c r="D110" s="11" t="s">
        <v>13</v>
      </c>
      <c r="E110" s="11" t="s">
        <v>14</v>
      </c>
      <c r="F110" s="12">
        <v>590</v>
      </c>
      <c r="G110" s="12">
        <v>60</v>
      </c>
      <c r="H110" s="12">
        <v>51</v>
      </c>
      <c r="I110" s="6" t="s">
        <v>15</v>
      </c>
      <c r="J110" s="6" t="s">
        <v>18</v>
      </c>
      <c r="K110" s="6" t="s">
        <v>17</v>
      </c>
      <c r="L110" t="str">
        <f>VLOOKUP(E110,Lookup_Data!$C$7:$E$25,2,FALSE)</f>
        <v>Scotland</v>
      </c>
      <c r="M110" t="str">
        <f>VLOOKUP(E110,Lookup_Data!$C$7:$E$25,3,FALSE)</f>
        <v>SUSF</v>
      </c>
      <c r="N110" s="12">
        <f t="shared" si="15"/>
        <v>1</v>
      </c>
      <c r="O110" s="12">
        <f t="shared" si="16"/>
        <v>1</v>
      </c>
      <c r="P110" s="12">
        <f t="shared" si="17"/>
        <v>1</v>
      </c>
      <c r="Q110" s="12">
        <f>IF(N111=1,1,IF(P110=4,1,0))*ROUNDUP(O110/4,0)</f>
        <v>0</v>
      </c>
      <c r="R110" s="12" t="str">
        <f>IF(Q110=1,"A",IF(Q110=2,"B",IF(Q110=3,"C",IF(Q110=4,"D",IF(Q110=5,"E",IF(Q110=6,"F",IF(Q110=7,"G",IF(Q110=8,"H",""))))))))</f>
        <v/>
      </c>
      <c r="S110" s="12" t="str">
        <f>IF(Q110=0,"",CONCATENATE(E110," '",R110,"'"))</f>
        <v/>
      </c>
      <c r="T110" s="12">
        <f t="shared" ref="T110:T141" si="22">IF($P110=1,F110,IF($P110=2,F110+F109,IF($P110=3,F110+F109+F108,IF($P110=4,F110+F109+F108+F107,0))))*IF($N111=1,1,IF($P110=4,1,0))</f>
        <v>0</v>
      </c>
      <c r="U110" s="12">
        <f t="shared" ref="U110:U141" si="23">IF($P110=1,G110,IF($P110=2,G110+G109,IF($P110=3,G110+G109+G108,IF($P110=4,G110+G109+G108+G107,0))))*IF($N111=1,1,IF($P110=4,1,0))</f>
        <v>0</v>
      </c>
      <c r="V110" s="12">
        <f t="shared" ref="V110:V141" si="24">IF($P110=1,H110,IF($P110=2,H110+H109,IF($P110=3,H110+H109+H108,IF($P110=4,H110+H109+H108+H107,0))))*IF($N111=1,1,IF($P110=4,1,0))</f>
        <v>0</v>
      </c>
    </row>
    <row r="111" spans="2:22" x14ac:dyDescent="0.2">
      <c r="B111" s="12" t="s">
        <v>309</v>
      </c>
      <c r="C111" s="10">
        <v>37583</v>
      </c>
      <c r="D111" s="11" t="s">
        <v>41</v>
      </c>
      <c r="E111" s="11" t="s">
        <v>14</v>
      </c>
      <c r="F111" s="12">
        <v>571</v>
      </c>
      <c r="G111" s="12">
        <v>60</v>
      </c>
      <c r="H111" s="12">
        <v>35</v>
      </c>
      <c r="I111" s="6" t="s">
        <v>22</v>
      </c>
      <c r="J111" s="6" t="s">
        <v>18</v>
      </c>
      <c r="K111" s="6" t="s">
        <v>17</v>
      </c>
      <c r="L111" t="str">
        <f>VLOOKUP(E111,Lookup_Data!$C$7:$E$25,2,FALSE)</f>
        <v>Scotland</v>
      </c>
      <c r="M111" t="str">
        <f>VLOOKUP(E111,Lookup_Data!$C$7:$E$25,3,FALSE)</f>
        <v>SUSF</v>
      </c>
      <c r="N111" s="12">
        <f t="shared" si="15"/>
        <v>0</v>
      </c>
      <c r="O111" s="12">
        <f t="shared" si="16"/>
        <v>2</v>
      </c>
      <c r="P111" s="12">
        <f t="shared" si="17"/>
        <v>2</v>
      </c>
      <c r="Q111" s="12">
        <f t="shared" si="3"/>
        <v>0</v>
      </c>
      <c r="R111" s="12" t="str">
        <f t="shared" si="4"/>
        <v/>
      </c>
      <c r="S111" s="12" t="str">
        <f t="shared" si="5"/>
        <v/>
      </c>
      <c r="T111" s="12">
        <f t="shared" si="22"/>
        <v>0</v>
      </c>
      <c r="U111" s="12">
        <f t="shared" si="23"/>
        <v>0</v>
      </c>
      <c r="V111" s="12">
        <f t="shared" si="24"/>
        <v>0</v>
      </c>
    </row>
    <row r="112" spans="2:22" x14ac:dyDescent="0.2">
      <c r="B112" s="12" t="s">
        <v>309</v>
      </c>
      <c r="C112" s="10">
        <v>37583</v>
      </c>
      <c r="D112" s="11" t="s">
        <v>27</v>
      </c>
      <c r="E112" s="11" t="s">
        <v>14</v>
      </c>
      <c r="F112" s="12">
        <v>569</v>
      </c>
      <c r="G112" s="12">
        <v>60</v>
      </c>
      <c r="H112" s="12">
        <v>31</v>
      </c>
      <c r="I112" s="6" t="s">
        <v>15</v>
      </c>
      <c r="J112" s="6" t="s">
        <v>18</v>
      </c>
      <c r="K112" s="6" t="s">
        <v>17</v>
      </c>
      <c r="L112" t="str">
        <f>VLOOKUP(E112,Lookup_Data!$C$7:$E$25,2,FALSE)</f>
        <v>Scotland</v>
      </c>
      <c r="M112" t="str">
        <f>VLOOKUP(E112,Lookup_Data!$C$7:$E$25,3,FALSE)</f>
        <v>SUSF</v>
      </c>
      <c r="N112" s="12">
        <f t="shared" si="15"/>
        <v>0</v>
      </c>
      <c r="O112" s="12">
        <f t="shared" si="16"/>
        <v>3</v>
      </c>
      <c r="P112" s="12">
        <f t="shared" si="17"/>
        <v>3</v>
      </c>
      <c r="Q112" s="12">
        <f t="shared" si="3"/>
        <v>0</v>
      </c>
      <c r="R112" s="12" t="str">
        <f t="shared" si="4"/>
        <v/>
      </c>
      <c r="S112" s="12" t="str">
        <f t="shared" si="5"/>
        <v/>
      </c>
      <c r="T112" s="12">
        <f t="shared" si="22"/>
        <v>0</v>
      </c>
      <c r="U112" s="12">
        <f t="shared" si="23"/>
        <v>0</v>
      </c>
      <c r="V112" s="12">
        <f t="shared" si="24"/>
        <v>0</v>
      </c>
    </row>
    <row r="113" spans="2:22" x14ac:dyDescent="0.2">
      <c r="B113" s="12" t="s">
        <v>309</v>
      </c>
      <c r="C113" s="10">
        <v>37577</v>
      </c>
      <c r="D113" s="11" t="s">
        <v>32</v>
      </c>
      <c r="E113" s="11" t="s">
        <v>14</v>
      </c>
      <c r="F113" s="12">
        <v>567</v>
      </c>
      <c r="G113" s="12">
        <v>60</v>
      </c>
      <c r="H113" s="12">
        <v>34</v>
      </c>
      <c r="I113" s="6" t="s">
        <v>15</v>
      </c>
      <c r="J113" s="6" t="s">
        <v>18</v>
      </c>
      <c r="K113" s="6" t="s">
        <v>17</v>
      </c>
      <c r="L113" t="str">
        <f>VLOOKUP(E113,Lookup_Data!$C$7:$E$25,2,FALSE)</f>
        <v>Scotland</v>
      </c>
      <c r="M113" t="str">
        <f>VLOOKUP(E113,Lookup_Data!$C$7:$E$25,3,FALSE)</f>
        <v>SUSF</v>
      </c>
      <c r="N113" s="12">
        <f t="shared" si="15"/>
        <v>0</v>
      </c>
      <c r="O113" s="12">
        <f t="shared" si="16"/>
        <v>4</v>
      </c>
      <c r="P113" s="12">
        <f t="shared" si="17"/>
        <v>4</v>
      </c>
      <c r="Q113" s="12">
        <f t="shared" si="3"/>
        <v>1</v>
      </c>
      <c r="R113" s="12" t="str">
        <f t="shared" si="4"/>
        <v>A</v>
      </c>
      <c r="S113" s="12" t="str">
        <f t="shared" si="5"/>
        <v>Edinburgh 'A'</v>
      </c>
      <c r="T113" s="12">
        <f t="shared" si="22"/>
        <v>2297</v>
      </c>
      <c r="U113" s="12">
        <f t="shared" si="23"/>
        <v>240</v>
      </c>
      <c r="V113" s="12">
        <f t="shared" si="24"/>
        <v>151</v>
      </c>
    </row>
    <row r="114" spans="2:22" x14ac:dyDescent="0.2">
      <c r="B114" s="12" t="s">
        <v>309</v>
      </c>
      <c r="C114" s="10">
        <v>37582</v>
      </c>
      <c r="D114" s="11" t="s">
        <v>28</v>
      </c>
      <c r="E114" s="11" t="s">
        <v>14</v>
      </c>
      <c r="F114" s="12">
        <v>558</v>
      </c>
      <c r="G114" s="12">
        <v>60</v>
      </c>
      <c r="H114" s="12">
        <v>26</v>
      </c>
      <c r="I114" s="6" t="s">
        <v>15</v>
      </c>
      <c r="J114" s="6" t="s">
        <v>18</v>
      </c>
      <c r="K114" s="6" t="s">
        <v>17</v>
      </c>
      <c r="L114" t="str">
        <f>VLOOKUP(E114,Lookup_Data!$C$7:$E$25,2,FALSE)</f>
        <v>Scotland</v>
      </c>
      <c r="M114" t="str">
        <f>VLOOKUP(E114,Lookup_Data!$C$7:$E$25,3,FALSE)</f>
        <v>SUSF</v>
      </c>
      <c r="N114" s="12">
        <f t="shared" si="15"/>
        <v>0</v>
      </c>
      <c r="O114" s="12">
        <f t="shared" si="16"/>
        <v>5</v>
      </c>
      <c r="P114" s="12">
        <f t="shared" si="17"/>
        <v>1</v>
      </c>
      <c r="Q114" s="12">
        <f t="shared" si="3"/>
        <v>0</v>
      </c>
      <c r="R114" s="12" t="str">
        <f t="shared" si="4"/>
        <v/>
      </c>
      <c r="S114" s="12" t="str">
        <f t="shared" si="5"/>
        <v/>
      </c>
      <c r="T114" s="12">
        <f t="shared" si="22"/>
        <v>0</v>
      </c>
      <c r="U114" s="12">
        <f t="shared" si="23"/>
        <v>0</v>
      </c>
      <c r="V114" s="12">
        <f t="shared" si="24"/>
        <v>0</v>
      </c>
    </row>
    <row r="115" spans="2:22" x14ac:dyDescent="0.2">
      <c r="B115" s="12" t="s">
        <v>309</v>
      </c>
      <c r="C115" s="10">
        <v>37583</v>
      </c>
      <c r="D115" s="11" t="s">
        <v>40</v>
      </c>
      <c r="E115" s="11" t="s">
        <v>14</v>
      </c>
      <c r="F115" s="12">
        <v>556</v>
      </c>
      <c r="G115" s="12">
        <v>60</v>
      </c>
      <c r="H115" s="12">
        <v>27</v>
      </c>
      <c r="I115" s="6" t="s">
        <v>15</v>
      </c>
      <c r="J115" s="6" t="s">
        <v>18</v>
      </c>
      <c r="K115" s="6" t="s">
        <v>17</v>
      </c>
      <c r="L115" t="str">
        <f>VLOOKUP(E115,Lookup_Data!$C$7:$E$25,2,FALSE)</f>
        <v>Scotland</v>
      </c>
      <c r="M115" t="str">
        <f>VLOOKUP(E115,Lookup_Data!$C$7:$E$25,3,FALSE)</f>
        <v>SUSF</v>
      </c>
      <c r="N115" s="12">
        <f t="shared" si="15"/>
        <v>0</v>
      </c>
      <c r="O115" s="12">
        <f t="shared" si="16"/>
        <v>6</v>
      </c>
      <c r="P115" s="12">
        <f t="shared" si="17"/>
        <v>2</v>
      </c>
      <c r="Q115" s="12">
        <f t="shared" si="3"/>
        <v>0</v>
      </c>
      <c r="R115" s="12" t="str">
        <f t="shared" si="4"/>
        <v/>
      </c>
      <c r="S115" s="12" t="str">
        <f t="shared" si="5"/>
        <v/>
      </c>
      <c r="T115" s="12">
        <f t="shared" si="22"/>
        <v>0</v>
      </c>
      <c r="U115" s="12">
        <f t="shared" si="23"/>
        <v>0</v>
      </c>
      <c r="V115" s="12">
        <f t="shared" si="24"/>
        <v>0</v>
      </c>
    </row>
    <row r="116" spans="2:22" x14ac:dyDescent="0.2">
      <c r="B116" s="12" t="s">
        <v>309</v>
      </c>
      <c r="C116" s="10">
        <v>37577</v>
      </c>
      <c r="D116" s="11" t="s">
        <v>58</v>
      </c>
      <c r="E116" s="11" t="s">
        <v>14</v>
      </c>
      <c r="F116" s="12">
        <v>531</v>
      </c>
      <c r="G116" s="12">
        <v>60</v>
      </c>
      <c r="H116" s="12">
        <v>18</v>
      </c>
      <c r="I116" s="6" t="s">
        <v>15</v>
      </c>
      <c r="J116" s="6" t="s">
        <v>18</v>
      </c>
      <c r="K116" s="6" t="s">
        <v>17</v>
      </c>
      <c r="L116" t="str">
        <f>VLOOKUP(E116,Lookup_Data!$C$7:$E$25,2,FALSE)</f>
        <v>Scotland</v>
      </c>
      <c r="M116" t="str">
        <f>VLOOKUP(E116,Lookup_Data!$C$7:$E$25,3,FALSE)</f>
        <v>SUSF</v>
      </c>
      <c r="N116" s="12">
        <f t="shared" si="15"/>
        <v>0</v>
      </c>
      <c r="O116" s="12">
        <f t="shared" si="16"/>
        <v>7</v>
      </c>
      <c r="P116" s="12">
        <f t="shared" si="17"/>
        <v>3</v>
      </c>
      <c r="Q116" s="12">
        <f t="shared" si="3"/>
        <v>0</v>
      </c>
      <c r="R116" s="12" t="str">
        <f t="shared" si="4"/>
        <v/>
      </c>
      <c r="S116" s="12" t="str">
        <f t="shared" si="5"/>
        <v/>
      </c>
      <c r="T116" s="12">
        <f t="shared" si="22"/>
        <v>0</v>
      </c>
      <c r="U116" s="12">
        <f t="shared" si="23"/>
        <v>0</v>
      </c>
      <c r="V116" s="12">
        <f t="shared" si="24"/>
        <v>0</v>
      </c>
    </row>
    <row r="117" spans="2:22" x14ac:dyDescent="0.2">
      <c r="B117" s="12" t="s">
        <v>309</v>
      </c>
      <c r="C117" s="10">
        <v>37581</v>
      </c>
      <c r="D117" s="11" t="s">
        <v>333</v>
      </c>
      <c r="E117" s="11" t="s">
        <v>14</v>
      </c>
      <c r="F117" s="12">
        <v>447</v>
      </c>
      <c r="G117" s="12">
        <v>60</v>
      </c>
      <c r="H117" s="12">
        <v>9</v>
      </c>
      <c r="I117" s="6" t="s">
        <v>22</v>
      </c>
      <c r="J117" s="6" t="s">
        <v>18</v>
      </c>
      <c r="K117" s="6" t="s">
        <v>53</v>
      </c>
      <c r="L117" t="str">
        <f>VLOOKUP(E117,Lookup_Data!$C$7:$E$25,2,FALSE)</f>
        <v>Scotland</v>
      </c>
      <c r="M117" t="str">
        <f>VLOOKUP(E117,Lookup_Data!$C$7:$E$25,3,FALSE)</f>
        <v>SUSF</v>
      </c>
      <c r="N117" s="12">
        <f t="shared" si="15"/>
        <v>0</v>
      </c>
      <c r="O117" s="12">
        <f t="shared" si="16"/>
        <v>8</v>
      </c>
      <c r="P117" s="12">
        <f t="shared" si="17"/>
        <v>4</v>
      </c>
      <c r="Q117" s="12">
        <f t="shared" si="3"/>
        <v>2</v>
      </c>
      <c r="R117" s="12" t="str">
        <f t="shared" si="4"/>
        <v>B</v>
      </c>
      <c r="S117" s="12" t="str">
        <f t="shared" si="5"/>
        <v>Edinburgh 'B'</v>
      </c>
      <c r="T117" s="12">
        <f t="shared" si="22"/>
        <v>2092</v>
      </c>
      <c r="U117" s="12">
        <f t="shared" si="23"/>
        <v>240</v>
      </c>
      <c r="V117" s="12">
        <f t="shared" si="24"/>
        <v>80</v>
      </c>
    </row>
    <row r="118" spans="2:22" x14ac:dyDescent="0.2">
      <c r="B118" s="12" t="s">
        <v>309</v>
      </c>
      <c r="C118" s="10">
        <v>37577</v>
      </c>
      <c r="D118" s="11" t="s">
        <v>52</v>
      </c>
      <c r="E118" s="11" t="s">
        <v>14</v>
      </c>
      <c r="F118" s="12">
        <v>437</v>
      </c>
      <c r="G118" s="12">
        <v>60</v>
      </c>
      <c r="H118" s="12">
        <v>5</v>
      </c>
      <c r="I118" s="6" t="s">
        <v>15</v>
      </c>
      <c r="J118" s="6" t="s">
        <v>18</v>
      </c>
      <c r="K118" s="6" t="s">
        <v>53</v>
      </c>
      <c r="L118" t="str">
        <f>VLOOKUP(E118,Lookup_Data!$C$7:$E$25,2,FALSE)</f>
        <v>Scotland</v>
      </c>
      <c r="M118" t="str">
        <f>VLOOKUP(E118,Lookup_Data!$C$7:$E$25,3,FALSE)</f>
        <v>SUSF</v>
      </c>
      <c r="N118" s="12">
        <f t="shared" si="15"/>
        <v>0</v>
      </c>
      <c r="O118" s="12">
        <f t="shared" si="16"/>
        <v>9</v>
      </c>
      <c r="P118" s="12">
        <f t="shared" si="17"/>
        <v>1</v>
      </c>
      <c r="Q118" s="12">
        <f t="shared" si="3"/>
        <v>0</v>
      </c>
      <c r="R118" s="12" t="str">
        <f t="shared" si="4"/>
        <v/>
      </c>
      <c r="S118" s="12" t="str">
        <f t="shared" si="5"/>
        <v/>
      </c>
      <c r="T118" s="12">
        <f t="shared" si="22"/>
        <v>0</v>
      </c>
      <c r="U118" s="12">
        <f t="shared" si="23"/>
        <v>0</v>
      </c>
      <c r="V118" s="12">
        <f t="shared" si="24"/>
        <v>0</v>
      </c>
    </row>
    <row r="119" spans="2:22" x14ac:dyDescent="0.2">
      <c r="B119" s="12" t="s">
        <v>309</v>
      </c>
      <c r="C119" s="10">
        <v>37577</v>
      </c>
      <c r="D119" s="11" t="s">
        <v>72</v>
      </c>
      <c r="E119" s="11" t="s">
        <v>14</v>
      </c>
      <c r="F119" s="12">
        <v>404</v>
      </c>
      <c r="I119" s="6" t="s">
        <v>22</v>
      </c>
      <c r="J119" s="6" t="s">
        <v>18</v>
      </c>
      <c r="K119" s="6" t="s">
        <v>53</v>
      </c>
      <c r="L119" t="str">
        <f>VLOOKUP(E119,Lookup_Data!$C$7:$E$25,2,FALSE)</f>
        <v>Scotland</v>
      </c>
      <c r="M119" t="str">
        <f>VLOOKUP(E119,Lookup_Data!$C$7:$E$25,3,FALSE)</f>
        <v>SUSF</v>
      </c>
      <c r="N119" s="12">
        <f t="shared" si="15"/>
        <v>0</v>
      </c>
      <c r="O119" s="12">
        <f t="shared" si="16"/>
        <v>10</v>
      </c>
      <c r="P119" s="12">
        <f t="shared" si="17"/>
        <v>2</v>
      </c>
      <c r="Q119" s="12">
        <f t="shared" si="3"/>
        <v>0</v>
      </c>
      <c r="R119" s="12" t="str">
        <f t="shared" si="4"/>
        <v/>
      </c>
      <c r="S119" s="12" t="str">
        <f t="shared" si="5"/>
        <v/>
      </c>
      <c r="T119" s="12">
        <f t="shared" si="22"/>
        <v>0</v>
      </c>
      <c r="U119" s="12">
        <f t="shared" si="23"/>
        <v>0</v>
      </c>
      <c r="V119" s="12">
        <f t="shared" si="24"/>
        <v>0</v>
      </c>
    </row>
    <row r="120" spans="2:22" x14ac:dyDescent="0.2">
      <c r="B120" s="12" t="s">
        <v>309</v>
      </c>
      <c r="C120" s="10">
        <v>37577</v>
      </c>
      <c r="D120" s="11" t="s">
        <v>346</v>
      </c>
      <c r="E120" s="11" t="s">
        <v>14</v>
      </c>
      <c r="F120" s="12">
        <v>391</v>
      </c>
      <c r="G120" s="12">
        <v>59</v>
      </c>
      <c r="H120" s="12">
        <v>1</v>
      </c>
      <c r="I120" s="6" t="s">
        <v>15</v>
      </c>
      <c r="J120" s="6" t="s">
        <v>18</v>
      </c>
      <c r="K120" s="6" t="s">
        <v>53</v>
      </c>
      <c r="L120" t="str">
        <f>VLOOKUP(E120,Lookup_Data!$C$7:$E$25,2,FALSE)</f>
        <v>Scotland</v>
      </c>
      <c r="M120" t="str">
        <f>VLOOKUP(E120,Lookup_Data!$C$7:$E$25,3,FALSE)</f>
        <v>SUSF</v>
      </c>
      <c r="N120" s="12">
        <f t="shared" si="15"/>
        <v>0</v>
      </c>
      <c r="O120" s="12">
        <f t="shared" si="16"/>
        <v>11</v>
      </c>
      <c r="P120" s="12">
        <f t="shared" si="17"/>
        <v>3</v>
      </c>
      <c r="Q120" s="12">
        <f t="shared" si="3"/>
        <v>0</v>
      </c>
      <c r="R120" s="12" t="str">
        <f t="shared" si="4"/>
        <v/>
      </c>
      <c r="S120" s="12" t="str">
        <f t="shared" si="5"/>
        <v/>
      </c>
      <c r="T120" s="12">
        <f t="shared" si="22"/>
        <v>0</v>
      </c>
      <c r="U120" s="12">
        <f t="shared" si="23"/>
        <v>0</v>
      </c>
      <c r="V120" s="12">
        <f t="shared" si="24"/>
        <v>0</v>
      </c>
    </row>
    <row r="121" spans="2:22" x14ac:dyDescent="0.2">
      <c r="B121" s="12" t="s">
        <v>309</v>
      </c>
      <c r="C121" s="10">
        <v>37577</v>
      </c>
      <c r="D121" s="11" t="s">
        <v>347</v>
      </c>
      <c r="E121" s="11" t="s">
        <v>14</v>
      </c>
      <c r="F121" s="12">
        <v>390</v>
      </c>
      <c r="G121" s="12">
        <v>59</v>
      </c>
      <c r="H121" s="12">
        <v>4</v>
      </c>
      <c r="I121" s="6" t="s">
        <v>15</v>
      </c>
      <c r="J121" s="6" t="s">
        <v>18</v>
      </c>
      <c r="K121" s="6" t="s">
        <v>53</v>
      </c>
      <c r="L121" t="str">
        <f>VLOOKUP(E121,Lookup_Data!$C$7:$E$25,2,FALSE)</f>
        <v>Scotland</v>
      </c>
      <c r="M121" t="str">
        <f>VLOOKUP(E121,Lookup_Data!$C$7:$E$25,3,FALSE)</f>
        <v>SUSF</v>
      </c>
      <c r="N121" s="12">
        <f t="shared" si="15"/>
        <v>0</v>
      </c>
      <c r="O121" s="12">
        <f t="shared" si="16"/>
        <v>12</v>
      </c>
      <c r="P121" s="12">
        <f t="shared" si="17"/>
        <v>4</v>
      </c>
      <c r="Q121" s="12">
        <f t="shared" si="3"/>
        <v>3</v>
      </c>
      <c r="R121" s="12" t="str">
        <f t="shared" si="4"/>
        <v>C</v>
      </c>
      <c r="S121" s="12" t="str">
        <f t="shared" si="5"/>
        <v>Edinburgh 'C'</v>
      </c>
      <c r="T121" s="12">
        <f t="shared" si="22"/>
        <v>1622</v>
      </c>
      <c r="U121" s="12">
        <f t="shared" si="23"/>
        <v>178</v>
      </c>
      <c r="V121" s="12">
        <f t="shared" si="24"/>
        <v>10</v>
      </c>
    </row>
    <row r="122" spans="2:22" x14ac:dyDescent="0.2">
      <c r="B122" s="12" t="s">
        <v>309</v>
      </c>
      <c r="C122" s="10">
        <v>37577</v>
      </c>
      <c r="D122" s="11" t="s">
        <v>250</v>
      </c>
      <c r="E122" s="11" t="s">
        <v>14</v>
      </c>
      <c r="F122" s="12">
        <v>384</v>
      </c>
      <c r="I122" s="6" t="s">
        <v>22</v>
      </c>
      <c r="J122" s="6" t="s">
        <v>18</v>
      </c>
      <c r="K122" s="6" t="s">
        <v>53</v>
      </c>
      <c r="L122" t="str">
        <f>VLOOKUP(E122,Lookup_Data!$C$7:$E$25,2,FALSE)</f>
        <v>Scotland</v>
      </c>
      <c r="M122" t="str">
        <f>VLOOKUP(E122,Lookup_Data!$C$7:$E$25,3,FALSE)</f>
        <v>SUSF</v>
      </c>
      <c r="N122" s="12">
        <f t="shared" si="15"/>
        <v>0</v>
      </c>
      <c r="O122" s="12">
        <f t="shared" si="16"/>
        <v>13</v>
      </c>
      <c r="P122" s="12">
        <f t="shared" si="17"/>
        <v>1</v>
      </c>
      <c r="Q122" s="12">
        <f t="shared" si="3"/>
        <v>0</v>
      </c>
      <c r="R122" s="12" t="str">
        <f t="shared" si="4"/>
        <v/>
      </c>
      <c r="S122" s="12" t="str">
        <f t="shared" si="5"/>
        <v/>
      </c>
      <c r="T122" s="12">
        <f t="shared" si="22"/>
        <v>0</v>
      </c>
      <c r="U122" s="12">
        <f t="shared" si="23"/>
        <v>0</v>
      </c>
      <c r="V122" s="12">
        <f t="shared" si="24"/>
        <v>0</v>
      </c>
    </row>
    <row r="123" spans="2:22" x14ac:dyDescent="0.2">
      <c r="B123" s="12" t="s">
        <v>309</v>
      </c>
      <c r="C123" s="10">
        <v>37577</v>
      </c>
      <c r="D123" s="11" t="s">
        <v>362</v>
      </c>
      <c r="E123" s="11" t="s">
        <v>14</v>
      </c>
      <c r="F123" s="12">
        <v>337</v>
      </c>
      <c r="I123" s="6" t="s">
        <v>22</v>
      </c>
      <c r="J123" s="6" t="s">
        <v>18</v>
      </c>
      <c r="K123" s="6" t="s">
        <v>53</v>
      </c>
      <c r="L123" t="str">
        <f>VLOOKUP(E123,Lookup_Data!$C$7:$E$25,2,FALSE)</f>
        <v>Scotland</v>
      </c>
      <c r="M123" t="str">
        <f>VLOOKUP(E123,Lookup_Data!$C$7:$E$25,3,FALSE)</f>
        <v>SUSF</v>
      </c>
      <c r="N123" s="12">
        <f t="shared" si="15"/>
        <v>0</v>
      </c>
      <c r="O123" s="12">
        <f t="shared" si="16"/>
        <v>14</v>
      </c>
      <c r="P123" s="12">
        <f t="shared" si="17"/>
        <v>2</v>
      </c>
      <c r="Q123" s="12">
        <f t="shared" si="3"/>
        <v>4</v>
      </c>
      <c r="R123" s="12" t="str">
        <f t="shared" si="4"/>
        <v>D</v>
      </c>
      <c r="S123" s="12" t="str">
        <f t="shared" si="5"/>
        <v>Edinburgh 'D'</v>
      </c>
      <c r="T123" s="12">
        <f t="shared" si="22"/>
        <v>721</v>
      </c>
      <c r="U123" s="12">
        <f t="shared" si="23"/>
        <v>0</v>
      </c>
      <c r="V123" s="12">
        <f t="shared" si="24"/>
        <v>0</v>
      </c>
    </row>
    <row r="124" spans="2:22" x14ac:dyDescent="0.2">
      <c r="B124" s="12" t="s">
        <v>309</v>
      </c>
      <c r="C124" s="10">
        <v>37561</v>
      </c>
      <c r="D124" s="11" t="s">
        <v>313</v>
      </c>
      <c r="E124" s="11" t="s">
        <v>191</v>
      </c>
      <c r="F124" s="12">
        <v>568</v>
      </c>
      <c r="G124" s="12">
        <v>60</v>
      </c>
      <c r="H124" s="12">
        <v>32</v>
      </c>
      <c r="I124" s="6" t="s">
        <v>15</v>
      </c>
      <c r="J124" s="6" t="s">
        <v>18</v>
      </c>
      <c r="K124" s="6" t="s">
        <v>17</v>
      </c>
      <c r="L124" t="str">
        <f>VLOOKUP(E124,Lookup_Data!$C$7:$E$25,2,FALSE)</f>
        <v>England</v>
      </c>
      <c r="M124" t="str">
        <f>VLOOKUP(E124,Lookup_Data!$C$7:$E$25,3,FALSE)</f>
        <v>SWWU</v>
      </c>
      <c r="N124" s="12">
        <f t="shared" si="15"/>
        <v>1</v>
      </c>
      <c r="O124" s="12">
        <f t="shared" si="16"/>
        <v>1</v>
      </c>
      <c r="P124" s="12">
        <f t="shared" si="17"/>
        <v>1</v>
      </c>
      <c r="Q124" s="12">
        <f t="shared" si="3"/>
        <v>0</v>
      </c>
      <c r="R124" s="12" t="str">
        <f t="shared" si="4"/>
        <v/>
      </c>
      <c r="S124" s="12" t="str">
        <f t="shared" si="5"/>
        <v/>
      </c>
      <c r="T124" s="12">
        <f t="shared" si="22"/>
        <v>0</v>
      </c>
      <c r="U124" s="12">
        <f t="shared" si="23"/>
        <v>0</v>
      </c>
      <c r="V124" s="12">
        <f t="shared" si="24"/>
        <v>0</v>
      </c>
    </row>
    <row r="125" spans="2:22" x14ac:dyDescent="0.2">
      <c r="B125" s="12" t="s">
        <v>309</v>
      </c>
      <c r="C125" s="10" t="s">
        <v>326</v>
      </c>
      <c r="D125" s="11" t="s">
        <v>254</v>
      </c>
      <c r="E125" s="11" t="s">
        <v>191</v>
      </c>
      <c r="F125" s="12">
        <v>472</v>
      </c>
      <c r="G125" s="12">
        <v>59</v>
      </c>
      <c r="H125" s="12">
        <v>6</v>
      </c>
      <c r="I125" s="6" t="s">
        <v>22</v>
      </c>
      <c r="J125" s="6" t="s">
        <v>18</v>
      </c>
      <c r="K125" s="6" t="s">
        <v>53</v>
      </c>
      <c r="L125" t="str">
        <f>VLOOKUP(E125,Lookup_Data!$C$7:$E$25,2,FALSE)</f>
        <v>England</v>
      </c>
      <c r="M125" t="str">
        <f>VLOOKUP(E125,Lookup_Data!$C$7:$E$25,3,FALSE)</f>
        <v>SWWU</v>
      </c>
      <c r="N125" s="12">
        <f t="shared" si="15"/>
        <v>0</v>
      </c>
      <c r="O125" s="12">
        <f t="shared" si="16"/>
        <v>2</v>
      </c>
      <c r="P125" s="12">
        <f t="shared" si="17"/>
        <v>2</v>
      </c>
      <c r="Q125" s="12">
        <f t="shared" si="3"/>
        <v>0</v>
      </c>
      <c r="R125" s="12" t="str">
        <f t="shared" si="4"/>
        <v/>
      </c>
      <c r="S125" s="12" t="str">
        <f t="shared" si="5"/>
        <v/>
      </c>
      <c r="T125" s="12">
        <f t="shared" si="22"/>
        <v>0</v>
      </c>
      <c r="U125" s="12">
        <f t="shared" si="23"/>
        <v>0</v>
      </c>
      <c r="V125" s="12">
        <f t="shared" si="24"/>
        <v>0</v>
      </c>
    </row>
    <row r="126" spans="2:22" x14ac:dyDescent="0.2">
      <c r="B126" s="12" t="s">
        <v>309</v>
      </c>
      <c r="C126" s="10">
        <v>37587</v>
      </c>
      <c r="D126" s="11" t="s">
        <v>240</v>
      </c>
      <c r="E126" s="11" t="s">
        <v>191</v>
      </c>
      <c r="F126" s="12">
        <v>467</v>
      </c>
      <c r="G126" s="12">
        <v>60</v>
      </c>
      <c r="H126" s="12">
        <v>7</v>
      </c>
      <c r="I126" s="6" t="s">
        <v>22</v>
      </c>
      <c r="J126" s="6" t="s">
        <v>18</v>
      </c>
      <c r="K126" s="6" t="s">
        <v>53</v>
      </c>
      <c r="L126" t="str">
        <f>VLOOKUP(E126,Lookup_Data!$C$7:$E$25,2,FALSE)</f>
        <v>England</v>
      </c>
      <c r="M126" t="str">
        <f>VLOOKUP(E126,Lookup_Data!$C$7:$E$25,3,FALSE)</f>
        <v>SWWU</v>
      </c>
      <c r="N126" s="12">
        <f t="shared" si="15"/>
        <v>0</v>
      </c>
      <c r="O126" s="12">
        <f t="shared" si="16"/>
        <v>3</v>
      </c>
      <c r="P126" s="12">
        <f t="shared" si="17"/>
        <v>3</v>
      </c>
      <c r="Q126" s="12">
        <f t="shared" si="3"/>
        <v>0</v>
      </c>
      <c r="R126" s="12" t="str">
        <f t="shared" si="4"/>
        <v/>
      </c>
      <c r="S126" s="12" t="str">
        <f t="shared" si="5"/>
        <v/>
      </c>
      <c r="T126" s="12">
        <f t="shared" si="22"/>
        <v>0</v>
      </c>
      <c r="U126" s="12">
        <f t="shared" si="23"/>
        <v>0</v>
      </c>
      <c r="V126" s="12">
        <f t="shared" si="24"/>
        <v>0</v>
      </c>
    </row>
    <row r="127" spans="2:22" x14ac:dyDescent="0.2">
      <c r="B127" s="12" t="s">
        <v>309</v>
      </c>
      <c r="C127" s="10" t="s">
        <v>326</v>
      </c>
      <c r="D127" s="11" t="s">
        <v>332</v>
      </c>
      <c r="E127" s="11" t="s">
        <v>191</v>
      </c>
      <c r="F127" s="12">
        <v>449</v>
      </c>
      <c r="G127" s="12">
        <v>59</v>
      </c>
      <c r="H127" s="12">
        <v>9</v>
      </c>
      <c r="I127" s="6" t="s">
        <v>22</v>
      </c>
      <c r="J127" s="6" t="s">
        <v>80</v>
      </c>
      <c r="K127" s="6" t="s">
        <v>17</v>
      </c>
      <c r="L127" t="str">
        <f>VLOOKUP(E127,Lookup_Data!$C$7:$E$25,2,FALSE)</f>
        <v>England</v>
      </c>
      <c r="M127" t="str">
        <f>VLOOKUP(E127,Lookup_Data!$C$7:$E$25,3,FALSE)</f>
        <v>SWWU</v>
      </c>
      <c r="N127" s="12">
        <f t="shared" si="15"/>
        <v>0</v>
      </c>
      <c r="O127" s="12">
        <f t="shared" si="16"/>
        <v>4</v>
      </c>
      <c r="P127" s="12">
        <f t="shared" si="17"/>
        <v>4</v>
      </c>
      <c r="Q127" s="12">
        <f t="shared" si="3"/>
        <v>1</v>
      </c>
      <c r="R127" s="12" t="str">
        <f t="shared" si="4"/>
        <v>A</v>
      </c>
      <c r="S127" s="12" t="str">
        <f t="shared" si="5"/>
        <v>Exeter 'A'</v>
      </c>
      <c r="T127" s="12">
        <f t="shared" si="22"/>
        <v>1956</v>
      </c>
      <c r="U127" s="12">
        <f t="shared" si="23"/>
        <v>238</v>
      </c>
      <c r="V127" s="12">
        <f t="shared" si="24"/>
        <v>54</v>
      </c>
    </row>
    <row r="128" spans="2:22" x14ac:dyDescent="0.2">
      <c r="B128" s="12" t="s">
        <v>309</v>
      </c>
      <c r="C128" s="10" t="s">
        <v>326</v>
      </c>
      <c r="D128" s="11" t="s">
        <v>342</v>
      </c>
      <c r="E128" s="11" t="s">
        <v>191</v>
      </c>
      <c r="F128" s="12">
        <v>407</v>
      </c>
      <c r="G128" s="12">
        <v>60</v>
      </c>
      <c r="H128" s="12">
        <v>5</v>
      </c>
      <c r="I128" s="6" t="s">
        <v>15</v>
      </c>
      <c r="J128" s="6" t="s">
        <v>244</v>
      </c>
      <c r="K128" s="6" t="s">
        <v>17</v>
      </c>
      <c r="L128" t="str">
        <f>VLOOKUP(E128,Lookup_Data!$C$7:$E$25,2,FALSE)</f>
        <v>England</v>
      </c>
      <c r="M128" t="str">
        <f>VLOOKUP(E128,Lookup_Data!$C$7:$E$25,3,FALSE)</f>
        <v>SWWU</v>
      </c>
      <c r="N128" s="12">
        <f t="shared" si="15"/>
        <v>0</v>
      </c>
      <c r="O128" s="12">
        <f t="shared" si="16"/>
        <v>5</v>
      </c>
      <c r="P128" s="12">
        <f t="shared" si="17"/>
        <v>1</v>
      </c>
      <c r="Q128" s="12">
        <f t="shared" si="3"/>
        <v>0</v>
      </c>
      <c r="R128" s="12" t="str">
        <f t="shared" si="4"/>
        <v/>
      </c>
      <c r="S128" s="12" t="str">
        <f t="shared" si="5"/>
        <v/>
      </c>
      <c r="T128" s="12">
        <f t="shared" si="22"/>
        <v>0</v>
      </c>
      <c r="U128" s="12">
        <f t="shared" si="23"/>
        <v>0</v>
      </c>
      <c r="V128" s="12">
        <f t="shared" si="24"/>
        <v>0</v>
      </c>
    </row>
    <row r="129" spans="2:22" x14ac:dyDescent="0.2">
      <c r="B129" s="12" t="s">
        <v>309</v>
      </c>
      <c r="C129" s="10" t="s">
        <v>326</v>
      </c>
      <c r="D129" s="11" t="s">
        <v>350</v>
      </c>
      <c r="E129" s="11" t="s">
        <v>191</v>
      </c>
      <c r="F129" s="12">
        <v>382</v>
      </c>
      <c r="G129" s="12">
        <v>56</v>
      </c>
      <c r="H129" s="12">
        <v>3</v>
      </c>
      <c r="I129" s="6" t="s">
        <v>22</v>
      </c>
      <c r="J129" s="6" t="s">
        <v>18</v>
      </c>
      <c r="K129" s="6" t="s">
        <v>17</v>
      </c>
      <c r="L129" t="str">
        <f>VLOOKUP(E129,Lookup_Data!$C$7:$E$25,2,FALSE)</f>
        <v>England</v>
      </c>
      <c r="M129" t="str">
        <f>VLOOKUP(E129,Lookup_Data!$C$7:$E$25,3,FALSE)</f>
        <v>SWWU</v>
      </c>
      <c r="N129" s="12">
        <f t="shared" si="15"/>
        <v>0</v>
      </c>
      <c r="O129" s="12">
        <f t="shared" si="16"/>
        <v>6</v>
      </c>
      <c r="P129" s="12">
        <f t="shared" si="17"/>
        <v>2</v>
      </c>
      <c r="Q129" s="12">
        <f t="shared" si="3"/>
        <v>0</v>
      </c>
      <c r="R129" s="12" t="str">
        <f t="shared" si="4"/>
        <v/>
      </c>
      <c r="S129" s="12" t="str">
        <f t="shared" si="5"/>
        <v/>
      </c>
      <c r="T129" s="12">
        <f t="shared" si="22"/>
        <v>0</v>
      </c>
      <c r="U129" s="12">
        <f t="shared" si="23"/>
        <v>0</v>
      </c>
      <c r="V129" s="12">
        <f t="shared" si="24"/>
        <v>0</v>
      </c>
    </row>
    <row r="130" spans="2:22" x14ac:dyDescent="0.2">
      <c r="B130" s="12" t="s">
        <v>309</v>
      </c>
      <c r="C130" s="10" t="s">
        <v>326</v>
      </c>
      <c r="D130" s="11" t="s">
        <v>357</v>
      </c>
      <c r="E130" s="11" t="s">
        <v>191</v>
      </c>
      <c r="F130" s="12">
        <v>353</v>
      </c>
      <c r="G130" s="12">
        <v>57</v>
      </c>
      <c r="H130" s="12">
        <v>4</v>
      </c>
      <c r="I130" s="6" t="s">
        <v>22</v>
      </c>
      <c r="J130" s="6" t="s">
        <v>18</v>
      </c>
      <c r="K130" s="6" t="s">
        <v>53</v>
      </c>
      <c r="L130" t="str">
        <f>VLOOKUP(E130,Lookup_Data!$C$7:$E$25,2,FALSE)</f>
        <v>England</v>
      </c>
      <c r="M130" t="str">
        <f>VLOOKUP(E130,Lookup_Data!$C$7:$E$25,3,FALSE)</f>
        <v>SWWU</v>
      </c>
      <c r="N130" s="12">
        <f t="shared" si="15"/>
        <v>0</v>
      </c>
      <c r="O130" s="12">
        <f t="shared" si="16"/>
        <v>7</v>
      </c>
      <c r="P130" s="12">
        <f t="shared" si="17"/>
        <v>3</v>
      </c>
      <c r="Q130" s="12">
        <f t="shared" si="3"/>
        <v>0</v>
      </c>
      <c r="R130" s="12" t="str">
        <f t="shared" si="4"/>
        <v/>
      </c>
      <c r="S130" s="12" t="str">
        <f t="shared" si="5"/>
        <v/>
      </c>
      <c r="T130" s="12">
        <f t="shared" si="22"/>
        <v>0</v>
      </c>
      <c r="U130" s="12">
        <f t="shared" si="23"/>
        <v>0</v>
      </c>
      <c r="V130" s="12">
        <f t="shared" si="24"/>
        <v>0</v>
      </c>
    </row>
    <row r="131" spans="2:22" x14ac:dyDescent="0.2">
      <c r="B131" s="12" t="s">
        <v>309</v>
      </c>
      <c r="C131" s="10" t="s">
        <v>326</v>
      </c>
      <c r="D131" s="11" t="s">
        <v>363</v>
      </c>
      <c r="E131" s="11" t="s">
        <v>191</v>
      </c>
      <c r="F131" s="12">
        <v>334</v>
      </c>
      <c r="G131" s="12">
        <v>59</v>
      </c>
      <c r="H131" s="12">
        <v>1</v>
      </c>
      <c r="I131" s="6" t="s">
        <v>22</v>
      </c>
      <c r="J131" s="6" t="s">
        <v>18</v>
      </c>
      <c r="K131" s="6" t="s">
        <v>17</v>
      </c>
      <c r="L131" t="str">
        <f>VLOOKUP(E131,Lookup_Data!$C$7:$E$25,2,FALSE)</f>
        <v>England</v>
      </c>
      <c r="M131" t="str">
        <f>VLOOKUP(E131,Lookup_Data!$C$7:$E$25,3,FALSE)</f>
        <v>SWWU</v>
      </c>
      <c r="N131" s="12">
        <f t="shared" si="15"/>
        <v>0</v>
      </c>
      <c r="O131" s="12">
        <f t="shared" si="16"/>
        <v>8</v>
      </c>
      <c r="P131" s="12">
        <f t="shared" si="17"/>
        <v>4</v>
      </c>
      <c r="Q131" s="12">
        <f t="shared" si="3"/>
        <v>2</v>
      </c>
      <c r="R131" s="12" t="str">
        <f t="shared" si="4"/>
        <v>B</v>
      </c>
      <c r="S131" s="12" t="str">
        <f t="shared" si="5"/>
        <v>Exeter 'B'</v>
      </c>
      <c r="T131" s="12">
        <f t="shared" si="22"/>
        <v>1476</v>
      </c>
      <c r="U131" s="12">
        <f t="shared" si="23"/>
        <v>232</v>
      </c>
      <c r="V131" s="12">
        <f t="shared" si="24"/>
        <v>13</v>
      </c>
    </row>
    <row r="132" spans="2:22" x14ac:dyDescent="0.2">
      <c r="B132" s="12" t="s">
        <v>309</v>
      </c>
      <c r="C132" s="10" t="s">
        <v>326</v>
      </c>
      <c r="D132" s="11" t="s">
        <v>377</v>
      </c>
      <c r="E132" s="11" t="s">
        <v>191</v>
      </c>
      <c r="F132" s="12">
        <v>300</v>
      </c>
      <c r="G132" s="12">
        <v>54</v>
      </c>
      <c r="H132" s="12">
        <v>0</v>
      </c>
      <c r="I132" s="6" t="s">
        <v>22</v>
      </c>
      <c r="J132" s="6" t="s">
        <v>18</v>
      </c>
      <c r="K132" s="6" t="s">
        <v>53</v>
      </c>
      <c r="L132" t="str">
        <f>VLOOKUP(E132,Lookup_Data!$C$7:$E$25,2,FALSE)</f>
        <v>England</v>
      </c>
      <c r="M132" t="str">
        <f>VLOOKUP(E132,Lookup_Data!$C$7:$E$25,3,FALSE)</f>
        <v>SWWU</v>
      </c>
      <c r="N132" s="12">
        <f t="shared" si="15"/>
        <v>0</v>
      </c>
      <c r="O132" s="12">
        <f t="shared" si="16"/>
        <v>9</v>
      </c>
      <c r="P132" s="12">
        <f t="shared" si="17"/>
        <v>1</v>
      </c>
      <c r="Q132" s="12">
        <f t="shared" si="3"/>
        <v>0</v>
      </c>
      <c r="R132" s="12" t="str">
        <f t="shared" si="4"/>
        <v/>
      </c>
      <c r="S132" s="12" t="str">
        <f t="shared" si="5"/>
        <v/>
      </c>
      <c r="T132" s="12">
        <f t="shared" si="22"/>
        <v>0</v>
      </c>
      <c r="U132" s="12">
        <f t="shared" si="23"/>
        <v>0</v>
      </c>
      <c r="V132" s="12">
        <f t="shared" si="24"/>
        <v>0</v>
      </c>
    </row>
    <row r="133" spans="2:22" x14ac:dyDescent="0.2">
      <c r="B133" s="12" t="s">
        <v>309</v>
      </c>
      <c r="C133" s="10" t="s">
        <v>326</v>
      </c>
      <c r="D133" s="11" t="s">
        <v>379</v>
      </c>
      <c r="E133" s="11" t="s">
        <v>191</v>
      </c>
      <c r="F133" s="12">
        <v>297</v>
      </c>
      <c r="G133" s="12">
        <v>54</v>
      </c>
      <c r="H133" s="12">
        <v>54</v>
      </c>
      <c r="I133" s="6" t="s">
        <v>22</v>
      </c>
      <c r="J133" s="6" t="s">
        <v>18</v>
      </c>
      <c r="K133" s="6" t="s">
        <v>53</v>
      </c>
      <c r="L133" t="str">
        <f>VLOOKUP(E133,Lookup_Data!$C$7:$E$25,2,FALSE)</f>
        <v>England</v>
      </c>
      <c r="M133" t="str">
        <f>VLOOKUP(E133,Lookup_Data!$C$7:$E$25,3,FALSE)</f>
        <v>SWWU</v>
      </c>
      <c r="N133" s="12">
        <f t="shared" si="15"/>
        <v>0</v>
      </c>
      <c r="O133" s="12">
        <f t="shared" si="16"/>
        <v>10</v>
      </c>
      <c r="P133" s="12">
        <f t="shared" si="17"/>
        <v>2</v>
      </c>
      <c r="Q133" s="12">
        <f t="shared" si="3"/>
        <v>3</v>
      </c>
      <c r="R133" s="12" t="str">
        <f t="shared" si="4"/>
        <v>C</v>
      </c>
      <c r="S133" s="12" t="str">
        <f t="shared" si="5"/>
        <v>Exeter 'C'</v>
      </c>
      <c r="T133" s="12">
        <f t="shared" si="22"/>
        <v>597</v>
      </c>
      <c r="U133" s="12">
        <f t="shared" si="23"/>
        <v>108</v>
      </c>
      <c r="V133" s="12">
        <f t="shared" si="24"/>
        <v>54</v>
      </c>
    </row>
    <row r="134" spans="2:22" x14ac:dyDescent="0.2">
      <c r="B134" s="12" t="s">
        <v>309</v>
      </c>
      <c r="C134" s="10">
        <v>37584</v>
      </c>
      <c r="D134" s="11" t="s">
        <v>33</v>
      </c>
      <c r="E134" s="11" t="s">
        <v>34</v>
      </c>
      <c r="F134" s="12">
        <v>566</v>
      </c>
      <c r="G134" s="12">
        <v>60</v>
      </c>
      <c r="H134" s="12">
        <v>34</v>
      </c>
      <c r="I134" s="6" t="s">
        <v>15</v>
      </c>
      <c r="J134" s="6" t="s">
        <v>18</v>
      </c>
      <c r="K134" s="6" t="s">
        <v>17</v>
      </c>
      <c r="L134" t="str">
        <f>VLOOKUP(E134,Lookup_Data!$C$7:$E$25,2,FALSE)</f>
        <v>England</v>
      </c>
      <c r="M134" t="str">
        <f>VLOOKUP(E134,Lookup_Data!$C$7:$E$25,3,FALSE)</f>
        <v>SEAL</v>
      </c>
      <c r="N134" s="12">
        <f t="shared" si="15"/>
        <v>1</v>
      </c>
      <c r="O134" s="12">
        <f t="shared" si="16"/>
        <v>1</v>
      </c>
      <c r="P134" s="12">
        <f t="shared" si="17"/>
        <v>1</v>
      </c>
      <c r="Q134" s="12">
        <f t="shared" si="3"/>
        <v>0</v>
      </c>
      <c r="R134" s="12" t="str">
        <f t="shared" si="4"/>
        <v/>
      </c>
      <c r="S134" s="12" t="str">
        <f t="shared" si="5"/>
        <v/>
      </c>
      <c r="T134" s="12">
        <f t="shared" si="22"/>
        <v>0</v>
      </c>
      <c r="U134" s="12">
        <f t="shared" si="23"/>
        <v>0</v>
      </c>
      <c r="V134" s="12">
        <f t="shared" si="24"/>
        <v>0</v>
      </c>
    </row>
    <row r="135" spans="2:22" x14ac:dyDescent="0.2">
      <c r="B135" s="12" t="s">
        <v>309</v>
      </c>
      <c r="C135" s="10">
        <v>37570</v>
      </c>
      <c r="D135" s="11" t="s">
        <v>42</v>
      </c>
      <c r="E135" s="11" t="s">
        <v>34</v>
      </c>
      <c r="F135" s="12">
        <v>562</v>
      </c>
      <c r="G135" s="12">
        <v>60</v>
      </c>
      <c r="H135" s="12">
        <v>30</v>
      </c>
      <c r="I135" s="6" t="s">
        <v>15</v>
      </c>
      <c r="J135" s="6" t="s">
        <v>18</v>
      </c>
      <c r="K135" s="6" t="s">
        <v>17</v>
      </c>
      <c r="L135" t="str">
        <f>VLOOKUP(E135,Lookup_Data!$C$7:$E$25,2,FALSE)</f>
        <v>England</v>
      </c>
      <c r="M135" t="str">
        <f>VLOOKUP(E135,Lookup_Data!$C$7:$E$25,3,FALSE)</f>
        <v>SEAL</v>
      </c>
      <c r="N135" s="12">
        <f t="shared" ref="N135:N153" si="25">IF(E135=E134,0,1)</f>
        <v>0</v>
      </c>
      <c r="O135" s="12">
        <f t="shared" ref="O135:O153" si="26">IF(N135=1,N135,O134+1)</f>
        <v>2</v>
      </c>
      <c r="P135" s="12">
        <f t="shared" ref="P135:P198" si="27">IF(O135&lt;5,O135,4+O135-4*ROUNDUP(O135/4,0))</f>
        <v>2</v>
      </c>
      <c r="Q135" s="12">
        <f t="shared" si="3"/>
        <v>0</v>
      </c>
      <c r="R135" s="12" t="str">
        <f t="shared" si="4"/>
        <v/>
      </c>
      <c r="S135" s="12" t="str">
        <f t="shared" si="5"/>
        <v/>
      </c>
      <c r="T135" s="12">
        <f t="shared" si="22"/>
        <v>0</v>
      </c>
      <c r="U135" s="12">
        <f t="shared" si="23"/>
        <v>0</v>
      </c>
      <c r="V135" s="12">
        <f t="shared" si="24"/>
        <v>0</v>
      </c>
    </row>
    <row r="136" spans="2:22" x14ac:dyDescent="0.2">
      <c r="B136" s="12" t="s">
        <v>309</v>
      </c>
      <c r="C136" s="10">
        <v>37563</v>
      </c>
      <c r="D136" s="11" t="s">
        <v>203</v>
      </c>
      <c r="E136" s="11" t="s">
        <v>34</v>
      </c>
      <c r="F136" s="12">
        <v>555</v>
      </c>
      <c r="G136" s="12">
        <v>60</v>
      </c>
      <c r="H136" s="12">
        <v>27</v>
      </c>
      <c r="I136" s="6" t="s">
        <v>15</v>
      </c>
      <c r="J136" s="6" t="s">
        <v>18</v>
      </c>
      <c r="K136" s="6" t="s">
        <v>17</v>
      </c>
      <c r="L136" t="str">
        <f>VLOOKUP(E136,Lookup_Data!$C$7:$E$25,2,FALSE)</f>
        <v>England</v>
      </c>
      <c r="M136" t="str">
        <f>VLOOKUP(E136,Lookup_Data!$C$7:$E$25,3,FALSE)</f>
        <v>SEAL</v>
      </c>
      <c r="N136" s="12">
        <f t="shared" si="25"/>
        <v>0</v>
      </c>
      <c r="O136" s="12">
        <f t="shared" si="26"/>
        <v>3</v>
      </c>
      <c r="P136" s="12">
        <f t="shared" si="27"/>
        <v>3</v>
      </c>
      <c r="Q136" s="12">
        <f t="shared" ref="Q136:Q153" si="28">IF(N137=1,1,IF(P136=4,1,0))*ROUNDUP(O136/4,0)</f>
        <v>0</v>
      </c>
      <c r="R136" s="12" t="str">
        <f t="shared" ref="R136:R199" si="29">IF(Q136=1,"A",IF(Q136=2,"B",IF(Q136=3,"C",IF(Q136=4,"D",IF(Q136=5,"E",IF(Q136=6,"F",IF(Q136=7,"G",IF(Q136=8,"H",""))))))))</f>
        <v/>
      </c>
      <c r="S136" s="12" t="str">
        <f t="shared" ref="S136:S153" si="30">IF(Q136=0,"",CONCATENATE(E136," '",R136,"'"))</f>
        <v/>
      </c>
      <c r="T136" s="12">
        <f t="shared" si="22"/>
        <v>0</v>
      </c>
      <c r="U136" s="12">
        <f t="shared" si="23"/>
        <v>0</v>
      </c>
      <c r="V136" s="12">
        <f t="shared" si="24"/>
        <v>0</v>
      </c>
    </row>
    <row r="137" spans="2:22" x14ac:dyDescent="0.2">
      <c r="B137" s="12" t="s">
        <v>309</v>
      </c>
      <c r="C137" s="10">
        <v>37584</v>
      </c>
      <c r="D137" s="11" t="s">
        <v>65</v>
      </c>
      <c r="E137" s="11" t="s">
        <v>34</v>
      </c>
      <c r="F137" s="12">
        <v>552</v>
      </c>
      <c r="G137" s="12">
        <v>60</v>
      </c>
      <c r="H137" s="12">
        <v>25</v>
      </c>
      <c r="I137" s="6" t="s">
        <v>15</v>
      </c>
      <c r="J137" s="6" t="s">
        <v>18</v>
      </c>
      <c r="K137" s="6" t="s">
        <v>17</v>
      </c>
      <c r="L137" t="str">
        <f>VLOOKUP(E137,Lookup_Data!$C$7:$E$25,2,FALSE)</f>
        <v>England</v>
      </c>
      <c r="M137" t="str">
        <f>VLOOKUP(E137,Lookup_Data!$C$7:$E$25,3,FALSE)</f>
        <v>SEAL</v>
      </c>
      <c r="N137" s="12">
        <f t="shared" si="25"/>
        <v>0</v>
      </c>
      <c r="O137" s="12">
        <f t="shared" si="26"/>
        <v>4</v>
      </c>
      <c r="P137" s="12">
        <f t="shared" si="27"/>
        <v>4</v>
      </c>
      <c r="Q137" s="12">
        <f t="shared" si="28"/>
        <v>1</v>
      </c>
      <c r="R137" s="12" t="str">
        <f t="shared" si="29"/>
        <v>A</v>
      </c>
      <c r="S137" s="12" t="str">
        <f t="shared" si="30"/>
        <v>Imperial 'A'</v>
      </c>
      <c r="T137" s="12">
        <f t="shared" si="22"/>
        <v>2235</v>
      </c>
      <c r="U137" s="12">
        <f t="shared" si="23"/>
        <v>240</v>
      </c>
      <c r="V137" s="12">
        <f t="shared" si="24"/>
        <v>116</v>
      </c>
    </row>
    <row r="138" spans="2:22" x14ac:dyDescent="0.2">
      <c r="B138" s="12" t="s">
        <v>309</v>
      </c>
      <c r="C138" s="10">
        <v>37588</v>
      </c>
      <c r="D138" s="11" t="s">
        <v>56</v>
      </c>
      <c r="E138" s="11" t="s">
        <v>34</v>
      </c>
      <c r="F138" s="12">
        <v>548</v>
      </c>
      <c r="G138" s="12">
        <v>60</v>
      </c>
      <c r="H138" s="12">
        <v>20</v>
      </c>
      <c r="I138" s="6" t="s">
        <v>22</v>
      </c>
      <c r="J138" s="6" t="s">
        <v>18</v>
      </c>
      <c r="K138" s="6" t="s">
        <v>17</v>
      </c>
      <c r="L138" t="str">
        <f>VLOOKUP(E138,Lookup_Data!$C$7:$E$25,2,FALSE)</f>
        <v>England</v>
      </c>
      <c r="M138" t="str">
        <f>VLOOKUP(E138,Lookup_Data!$C$7:$E$25,3,FALSE)</f>
        <v>SEAL</v>
      </c>
      <c r="N138" s="12">
        <f t="shared" si="25"/>
        <v>0</v>
      </c>
      <c r="O138" s="12">
        <f t="shared" si="26"/>
        <v>5</v>
      </c>
      <c r="P138" s="12">
        <f t="shared" si="27"/>
        <v>1</v>
      </c>
      <c r="Q138" s="12">
        <f t="shared" si="28"/>
        <v>0</v>
      </c>
      <c r="R138" s="12" t="str">
        <f t="shared" si="29"/>
        <v/>
      </c>
      <c r="S138" s="12" t="str">
        <f t="shared" si="30"/>
        <v/>
      </c>
      <c r="T138" s="12">
        <f t="shared" si="22"/>
        <v>0</v>
      </c>
      <c r="U138" s="12">
        <f t="shared" si="23"/>
        <v>0</v>
      </c>
      <c r="V138" s="12">
        <f t="shared" si="24"/>
        <v>0</v>
      </c>
    </row>
    <row r="139" spans="2:22" x14ac:dyDescent="0.2">
      <c r="B139" s="12" t="s">
        <v>309</v>
      </c>
      <c r="C139" s="10">
        <v>37577</v>
      </c>
      <c r="D139" s="11" t="s">
        <v>213</v>
      </c>
      <c r="E139" s="11" t="s">
        <v>34</v>
      </c>
      <c r="F139" s="12">
        <v>520</v>
      </c>
      <c r="G139" s="12">
        <v>60</v>
      </c>
      <c r="H139" s="12">
        <v>13</v>
      </c>
      <c r="I139" s="6" t="s">
        <v>15</v>
      </c>
      <c r="J139" s="6" t="s">
        <v>18</v>
      </c>
      <c r="K139" s="6" t="s">
        <v>17</v>
      </c>
      <c r="L139" t="str">
        <f>VLOOKUP(E139,Lookup_Data!$C$7:$E$25,2,FALSE)</f>
        <v>England</v>
      </c>
      <c r="M139" t="str">
        <f>VLOOKUP(E139,Lookup_Data!$C$7:$E$25,3,FALSE)</f>
        <v>SEAL</v>
      </c>
      <c r="N139" s="12">
        <f t="shared" si="25"/>
        <v>0</v>
      </c>
      <c r="O139" s="12">
        <f t="shared" si="26"/>
        <v>6</v>
      </c>
      <c r="P139" s="12">
        <f t="shared" si="27"/>
        <v>2</v>
      </c>
      <c r="Q139" s="12">
        <f t="shared" si="28"/>
        <v>0</v>
      </c>
      <c r="R139" s="12" t="str">
        <f t="shared" si="29"/>
        <v/>
      </c>
      <c r="S139" s="12" t="str">
        <f t="shared" si="30"/>
        <v/>
      </c>
      <c r="T139" s="12">
        <f t="shared" si="22"/>
        <v>0</v>
      </c>
      <c r="U139" s="12">
        <f t="shared" si="23"/>
        <v>0</v>
      </c>
      <c r="V139" s="12">
        <f t="shared" si="24"/>
        <v>0</v>
      </c>
    </row>
    <row r="140" spans="2:22" x14ac:dyDescent="0.2">
      <c r="B140" s="12" t="s">
        <v>309</v>
      </c>
      <c r="C140" s="10">
        <v>37584</v>
      </c>
      <c r="D140" s="11" t="s">
        <v>131</v>
      </c>
      <c r="E140" s="11" t="s">
        <v>34</v>
      </c>
      <c r="F140" s="12">
        <v>507</v>
      </c>
      <c r="G140" s="12">
        <v>59</v>
      </c>
      <c r="H140" s="12">
        <v>12</v>
      </c>
      <c r="I140" s="6" t="s">
        <v>22</v>
      </c>
      <c r="J140" s="6" t="s">
        <v>18</v>
      </c>
      <c r="K140" s="6" t="s">
        <v>17</v>
      </c>
      <c r="L140" t="str">
        <f>VLOOKUP(E140,Lookup_Data!$C$7:$E$25,2,FALSE)</f>
        <v>England</v>
      </c>
      <c r="M140" t="str">
        <f>VLOOKUP(E140,Lookup_Data!$C$7:$E$25,3,FALSE)</f>
        <v>SEAL</v>
      </c>
      <c r="N140" s="12">
        <f t="shared" si="25"/>
        <v>0</v>
      </c>
      <c r="O140" s="12">
        <f t="shared" si="26"/>
        <v>7</v>
      </c>
      <c r="P140" s="12">
        <f t="shared" si="27"/>
        <v>3</v>
      </c>
      <c r="Q140" s="12">
        <f t="shared" si="28"/>
        <v>0</v>
      </c>
      <c r="R140" s="12" t="str">
        <f t="shared" si="29"/>
        <v/>
      </c>
      <c r="S140" s="12" t="str">
        <f t="shared" si="30"/>
        <v/>
      </c>
      <c r="T140" s="12">
        <f t="shared" si="22"/>
        <v>0</v>
      </c>
      <c r="U140" s="12">
        <f t="shared" si="23"/>
        <v>0</v>
      </c>
      <c r="V140" s="12">
        <f t="shared" si="24"/>
        <v>0</v>
      </c>
    </row>
    <row r="141" spans="2:22" x14ac:dyDescent="0.2">
      <c r="B141" s="12" t="s">
        <v>309</v>
      </c>
      <c r="C141" s="10">
        <v>37577</v>
      </c>
      <c r="D141" s="11" t="s">
        <v>104</v>
      </c>
      <c r="E141" s="11" t="s">
        <v>34</v>
      </c>
      <c r="F141" s="12">
        <v>506</v>
      </c>
      <c r="I141" s="6" t="s">
        <v>15</v>
      </c>
      <c r="J141" s="6" t="s">
        <v>18</v>
      </c>
      <c r="K141" s="6" t="s">
        <v>17</v>
      </c>
      <c r="L141" t="str">
        <f>VLOOKUP(E141,Lookup_Data!$C$7:$E$25,2,FALSE)</f>
        <v>England</v>
      </c>
      <c r="M141" t="str">
        <f>VLOOKUP(E141,Lookup_Data!$C$7:$E$25,3,FALSE)</f>
        <v>SEAL</v>
      </c>
      <c r="N141" s="12">
        <f t="shared" si="25"/>
        <v>0</v>
      </c>
      <c r="O141" s="12">
        <f t="shared" si="26"/>
        <v>8</v>
      </c>
      <c r="P141" s="12">
        <f t="shared" si="27"/>
        <v>4</v>
      </c>
      <c r="Q141" s="12">
        <f t="shared" si="28"/>
        <v>2</v>
      </c>
      <c r="R141" s="12" t="str">
        <f t="shared" si="29"/>
        <v>B</v>
      </c>
      <c r="S141" s="12" t="str">
        <f t="shared" si="30"/>
        <v>Imperial 'B'</v>
      </c>
      <c r="T141" s="12">
        <f t="shared" si="22"/>
        <v>2081</v>
      </c>
      <c r="U141" s="12">
        <f t="shared" si="23"/>
        <v>179</v>
      </c>
      <c r="V141" s="12">
        <f t="shared" si="24"/>
        <v>45</v>
      </c>
    </row>
    <row r="142" spans="2:22" x14ac:dyDescent="0.2">
      <c r="B142" s="12" t="s">
        <v>309</v>
      </c>
      <c r="C142" s="10">
        <v>37577</v>
      </c>
      <c r="D142" s="11" t="s">
        <v>68</v>
      </c>
      <c r="E142" s="11" t="s">
        <v>34</v>
      </c>
      <c r="F142" s="12">
        <v>500</v>
      </c>
      <c r="I142" s="6" t="s">
        <v>22</v>
      </c>
      <c r="J142" s="6" t="s">
        <v>18</v>
      </c>
      <c r="K142" s="6" t="s">
        <v>17</v>
      </c>
      <c r="L142" t="str">
        <f>VLOOKUP(E142,Lookup_Data!$C$7:$E$25,2,FALSE)</f>
        <v>England</v>
      </c>
      <c r="M142" t="str">
        <f>VLOOKUP(E142,Lookup_Data!$C$7:$E$25,3,FALSE)</f>
        <v>SEAL</v>
      </c>
      <c r="N142" s="12">
        <f t="shared" si="25"/>
        <v>0</v>
      </c>
      <c r="O142" s="12">
        <f t="shared" si="26"/>
        <v>9</v>
      </c>
      <c r="P142" s="12">
        <f t="shared" si="27"/>
        <v>1</v>
      </c>
      <c r="Q142" s="12">
        <f t="shared" si="28"/>
        <v>0</v>
      </c>
      <c r="R142" s="12" t="str">
        <f t="shared" si="29"/>
        <v/>
      </c>
      <c r="S142" s="12" t="str">
        <f t="shared" si="30"/>
        <v/>
      </c>
      <c r="T142" s="12">
        <f t="shared" ref="T142:T173" si="31">IF($P142=1,F142,IF($P142=2,F142+F141,IF($P142=3,F142+F141+F140,IF($P142=4,F142+F141+F140+F139,0))))*IF($N143=1,1,IF($P142=4,1,0))</f>
        <v>0</v>
      </c>
      <c r="U142" s="12">
        <f t="shared" ref="U142:U173" si="32">IF($P142=1,G142,IF($P142=2,G142+G141,IF($P142=3,G142+G141+G140,IF($P142=4,G142+G141+G140+G139,0))))*IF($N143=1,1,IF($P142=4,1,0))</f>
        <v>0</v>
      </c>
      <c r="V142" s="12">
        <f t="shared" ref="V142:V173" si="33">IF($P142=1,H142,IF($P142=2,H142+H141,IF($P142=3,H142+H141+H140,IF($P142=4,H142+H141+H140+H139,0))))*IF($N143=1,1,IF($P142=4,1,0))</f>
        <v>0</v>
      </c>
    </row>
    <row r="143" spans="2:22" x14ac:dyDescent="0.2">
      <c r="B143" s="12" t="s">
        <v>309</v>
      </c>
      <c r="C143" s="10">
        <v>37570</v>
      </c>
      <c r="D143" s="11" t="s">
        <v>81</v>
      </c>
      <c r="E143" s="11" t="s">
        <v>34</v>
      </c>
      <c r="F143" s="12">
        <v>496</v>
      </c>
      <c r="G143" s="12">
        <v>60</v>
      </c>
      <c r="H143" s="12">
        <v>9</v>
      </c>
      <c r="I143" s="6" t="s">
        <v>15</v>
      </c>
      <c r="J143" s="6" t="s">
        <v>18</v>
      </c>
      <c r="K143" s="6" t="s">
        <v>17</v>
      </c>
      <c r="L143" t="str">
        <f>VLOOKUP(E143,Lookup_Data!$C$7:$E$25,2,FALSE)</f>
        <v>England</v>
      </c>
      <c r="M143" t="str">
        <f>VLOOKUP(E143,Lookup_Data!$C$7:$E$25,3,FALSE)</f>
        <v>SEAL</v>
      </c>
      <c r="N143" s="12">
        <f t="shared" si="25"/>
        <v>0</v>
      </c>
      <c r="O143" s="12">
        <f t="shared" si="26"/>
        <v>10</v>
      </c>
      <c r="P143" s="12">
        <f t="shared" si="27"/>
        <v>2</v>
      </c>
      <c r="Q143" s="12">
        <f t="shared" si="28"/>
        <v>0</v>
      </c>
      <c r="R143" s="12" t="str">
        <f t="shared" si="29"/>
        <v/>
      </c>
      <c r="S143" s="12" t="str">
        <f t="shared" si="30"/>
        <v/>
      </c>
      <c r="T143" s="12">
        <f t="shared" si="31"/>
        <v>0</v>
      </c>
      <c r="U143" s="12">
        <f t="shared" si="32"/>
        <v>0</v>
      </c>
      <c r="V143" s="12">
        <f t="shared" si="33"/>
        <v>0</v>
      </c>
    </row>
    <row r="144" spans="2:22" x14ac:dyDescent="0.2">
      <c r="B144" s="12" t="s">
        <v>309</v>
      </c>
      <c r="C144" s="10">
        <v>37577</v>
      </c>
      <c r="D144" s="11" t="s">
        <v>132</v>
      </c>
      <c r="E144" s="11" t="s">
        <v>34</v>
      </c>
      <c r="F144" s="12">
        <v>434</v>
      </c>
      <c r="I144" s="6" t="s">
        <v>15</v>
      </c>
      <c r="J144" s="6" t="s">
        <v>18</v>
      </c>
      <c r="K144" s="6" t="s">
        <v>53</v>
      </c>
      <c r="L144" t="str">
        <f>VLOOKUP(E144,Lookup_Data!$C$7:$E$25,2,FALSE)</f>
        <v>England</v>
      </c>
      <c r="M144" t="str">
        <f>VLOOKUP(E144,Lookup_Data!$C$7:$E$25,3,FALSE)</f>
        <v>SEAL</v>
      </c>
      <c r="N144" s="12">
        <f t="shared" si="25"/>
        <v>0</v>
      </c>
      <c r="O144" s="12">
        <f t="shared" si="26"/>
        <v>11</v>
      </c>
      <c r="P144" s="12">
        <f t="shared" si="27"/>
        <v>3</v>
      </c>
      <c r="Q144" s="12">
        <f t="shared" si="28"/>
        <v>0</v>
      </c>
      <c r="R144" s="12" t="str">
        <f t="shared" si="29"/>
        <v/>
      </c>
      <c r="S144" s="12" t="str">
        <f t="shared" si="30"/>
        <v/>
      </c>
      <c r="T144" s="12">
        <f t="shared" si="31"/>
        <v>0</v>
      </c>
      <c r="U144" s="12">
        <f t="shared" si="32"/>
        <v>0</v>
      </c>
      <c r="V144" s="12">
        <f t="shared" si="33"/>
        <v>0</v>
      </c>
    </row>
    <row r="145" spans="2:22" x14ac:dyDescent="0.2">
      <c r="B145" s="12" t="s">
        <v>309</v>
      </c>
      <c r="C145" s="10">
        <v>37577</v>
      </c>
      <c r="D145" s="11" t="s">
        <v>110</v>
      </c>
      <c r="E145" s="11" t="s">
        <v>34</v>
      </c>
      <c r="F145" s="12">
        <v>429</v>
      </c>
      <c r="G145" s="12">
        <v>60</v>
      </c>
      <c r="I145" s="6" t="s">
        <v>22</v>
      </c>
      <c r="J145" s="6" t="s">
        <v>18</v>
      </c>
      <c r="K145" s="6" t="s">
        <v>53</v>
      </c>
      <c r="L145" t="str">
        <f>VLOOKUP(E145,Lookup_Data!$C$7:$E$25,2,FALSE)</f>
        <v>England</v>
      </c>
      <c r="M145" t="str">
        <f>VLOOKUP(E145,Lookup_Data!$C$7:$E$25,3,FALSE)</f>
        <v>SEAL</v>
      </c>
      <c r="N145" s="12">
        <f t="shared" si="25"/>
        <v>0</v>
      </c>
      <c r="O145" s="12">
        <f t="shared" si="26"/>
        <v>12</v>
      </c>
      <c r="P145" s="12">
        <f t="shared" si="27"/>
        <v>4</v>
      </c>
      <c r="Q145" s="12">
        <f t="shared" si="28"/>
        <v>3</v>
      </c>
      <c r="R145" s="12" t="str">
        <f t="shared" si="29"/>
        <v>C</v>
      </c>
      <c r="S145" s="12" t="str">
        <f t="shared" si="30"/>
        <v>Imperial 'C'</v>
      </c>
      <c r="T145" s="12">
        <f t="shared" si="31"/>
        <v>1859</v>
      </c>
      <c r="U145" s="12">
        <f t="shared" si="32"/>
        <v>120</v>
      </c>
      <c r="V145" s="12">
        <f t="shared" si="33"/>
        <v>9</v>
      </c>
    </row>
    <row r="146" spans="2:22" x14ac:dyDescent="0.2">
      <c r="B146" s="12" t="s">
        <v>309</v>
      </c>
      <c r="C146" s="10">
        <v>37577</v>
      </c>
      <c r="D146" s="11" t="s">
        <v>282</v>
      </c>
      <c r="E146" s="11" t="s">
        <v>34</v>
      </c>
      <c r="F146" s="12">
        <v>206</v>
      </c>
      <c r="I146" s="6" t="s">
        <v>15</v>
      </c>
      <c r="J146" s="6" t="s">
        <v>18</v>
      </c>
      <c r="K146" s="6" t="s">
        <v>53</v>
      </c>
      <c r="L146" t="str">
        <f>VLOOKUP(E146,Lookup_Data!$C$7:$E$25,2,FALSE)</f>
        <v>England</v>
      </c>
      <c r="M146" t="str">
        <f>VLOOKUP(E146,Lookup_Data!$C$7:$E$25,3,FALSE)</f>
        <v>SEAL</v>
      </c>
      <c r="N146" s="12">
        <f t="shared" si="25"/>
        <v>0</v>
      </c>
      <c r="O146" s="12">
        <f t="shared" si="26"/>
        <v>13</v>
      </c>
      <c r="P146" s="12">
        <f t="shared" si="27"/>
        <v>1</v>
      </c>
      <c r="Q146" s="12">
        <f t="shared" si="28"/>
        <v>4</v>
      </c>
      <c r="R146" s="12" t="str">
        <f t="shared" si="29"/>
        <v>D</v>
      </c>
      <c r="S146" s="12" t="str">
        <f t="shared" si="30"/>
        <v>Imperial 'D'</v>
      </c>
      <c r="T146" s="12">
        <f t="shared" si="31"/>
        <v>206</v>
      </c>
      <c r="U146" s="12">
        <f t="shared" si="32"/>
        <v>0</v>
      </c>
      <c r="V146" s="12">
        <f t="shared" si="33"/>
        <v>0</v>
      </c>
    </row>
    <row r="147" spans="2:22" x14ac:dyDescent="0.2">
      <c r="B147" s="12" t="s">
        <v>309</v>
      </c>
      <c r="C147" s="10">
        <v>37578</v>
      </c>
      <c r="D147" s="11" t="s">
        <v>49</v>
      </c>
      <c r="E147" s="11" t="s">
        <v>50</v>
      </c>
      <c r="F147" s="12">
        <v>531</v>
      </c>
      <c r="G147" s="12">
        <v>60</v>
      </c>
      <c r="H147" s="12">
        <v>19</v>
      </c>
      <c r="I147" s="6" t="s">
        <v>22</v>
      </c>
      <c r="J147" s="6" t="s">
        <v>18</v>
      </c>
      <c r="K147" s="6" t="s">
        <v>17</v>
      </c>
      <c r="L147" t="str">
        <f>VLOOKUP(E147,Lookup_Data!$C$7:$E$25,2,FALSE)</f>
        <v>England</v>
      </c>
      <c r="M147" t="str">
        <f>VLOOKUP(E147,Lookup_Data!$C$7:$E$25,3,FALSE)</f>
        <v>None</v>
      </c>
      <c r="N147" s="12">
        <f t="shared" si="25"/>
        <v>1</v>
      </c>
      <c r="O147" s="12">
        <f t="shared" si="26"/>
        <v>1</v>
      </c>
      <c r="P147" s="12">
        <f t="shared" si="27"/>
        <v>1</v>
      </c>
      <c r="Q147" s="12">
        <f t="shared" si="28"/>
        <v>0</v>
      </c>
      <c r="R147" s="12" t="str">
        <f t="shared" si="29"/>
        <v/>
      </c>
      <c r="S147" s="12" t="str">
        <f t="shared" si="30"/>
        <v/>
      </c>
      <c r="T147" s="12">
        <f t="shared" si="31"/>
        <v>0</v>
      </c>
      <c r="U147" s="12">
        <f t="shared" si="32"/>
        <v>0</v>
      </c>
      <c r="V147" s="12">
        <f t="shared" si="33"/>
        <v>0</v>
      </c>
    </row>
    <row r="148" spans="2:22" x14ac:dyDescent="0.2">
      <c r="B148" s="12" t="s">
        <v>309</v>
      </c>
      <c r="C148" s="10">
        <v>37579</v>
      </c>
      <c r="D148" s="11" t="s">
        <v>208</v>
      </c>
      <c r="E148" s="11" t="s">
        <v>50</v>
      </c>
      <c r="F148" s="12">
        <v>517</v>
      </c>
      <c r="G148" s="12">
        <v>59</v>
      </c>
      <c r="H148" s="12">
        <v>18</v>
      </c>
      <c r="I148" s="6" t="s">
        <v>15</v>
      </c>
      <c r="J148" s="6" t="s">
        <v>18</v>
      </c>
      <c r="K148" s="6" t="s">
        <v>17</v>
      </c>
      <c r="L148" t="str">
        <f>VLOOKUP(E148,Lookup_Data!$C$7:$E$25,2,FALSE)</f>
        <v>England</v>
      </c>
      <c r="M148" t="str">
        <f>VLOOKUP(E148,Lookup_Data!$C$7:$E$25,3,FALSE)</f>
        <v>None</v>
      </c>
      <c r="N148" s="12">
        <f t="shared" si="25"/>
        <v>0</v>
      </c>
      <c r="O148" s="12">
        <f t="shared" si="26"/>
        <v>2</v>
      </c>
      <c r="P148" s="12">
        <f t="shared" si="27"/>
        <v>2</v>
      </c>
      <c r="Q148" s="12">
        <f t="shared" si="28"/>
        <v>0</v>
      </c>
      <c r="R148" s="12" t="str">
        <f t="shared" si="29"/>
        <v/>
      </c>
      <c r="S148" s="12" t="str">
        <f t="shared" si="30"/>
        <v/>
      </c>
      <c r="T148" s="12">
        <f t="shared" si="31"/>
        <v>0</v>
      </c>
      <c r="U148" s="12">
        <f t="shared" si="32"/>
        <v>0</v>
      </c>
      <c r="V148" s="12">
        <f t="shared" si="33"/>
        <v>0</v>
      </c>
    </row>
    <row r="149" spans="2:22" x14ac:dyDescent="0.2">
      <c r="B149" s="12" t="s">
        <v>309</v>
      </c>
      <c r="C149" s="10">
        <v>37566</v>
      </c>
      <c r="D149" s="11" t="s">
        <v>318</v>
      </c>
      <c r="E149" s="11" t="s">
        <v>50</v>
      </c>
      <c r="F149" s="12">
        <v>516</v>
      </c>
      <c r="G149" s="12">
        <v>60</v>
      </c>
      <c r="H149" s="12">
        <v>15</v>
      </c>
      <c r="I149" s="6" t="s">
        <v>15</v>
      </c>
      <c r="J149" s="6" t="s">
        <v>18</v>
      </c>
      <c r="K149" s="6" t="s">
        <v>17</v>
      </c>
      <c r="L149" t="str">
        <f>VLOOKUP(E149,Lookup_Data!$C$7:$E$25,2,FALSE)</f>
        <v>England</v>
      </c>
      <c r="M149" t="str">
        <f>VLOOKUP(E149,Lookup_Data!$C$7:$E$25,3,FALSE)</f>
        <v>None</v>
      </c>
      <c r="N149" s="12">
        <f t="shared" si="25"/>
        <v>0</v>
      </c>
      <c r="O149" s="12">
        <f t="shared" si="26"/>
        <v>3</v>
      </c>
      <c r="P149" s="12">
        <f t="shared" si="27"/>
        <v>3</v>
      </c>
      <c r="Q149" s="12">
        <f t="shared" si="28"/>
        <v>0</v>
      </c>
      <c r="R149" s="12" t="str">
        <f t="shared" si="29"/>
        <v/>
      </c>
      <c r="S149" s="12" t="str">
        <f t="shared" si="30"/>
        <v/>
      </c>
      <c r="T149" s="12">
        <f t="shared" si="31"/>
        <v>0</v>
      </c>
      <c r="U149" s="12">
        <f t="shared" si="32"/>
        <v>0</v>
      </c>
      <c r="V149" s="12">
        <f t="shared" si="33"/>
        <v>0</v>
      </c>
    </row>
    <row r="150" spans="2:22" x14ac:dyDescent="0.2">
      <c r="B150" s="12" t="s">
        <v>309</v>
      </c>
      <c r="C150" s="10">
        <v>37578</v>
      </c>
      <c r="D150" s="11" t="s">
        <v>87</v>
      </c>
      <c r="E150" s="11" t="s">
        <v>50</v>
      </c>
      <c r="F150" s="12">
        <v>508</v>
      </c>
      <c r="G150" s="12">
        <v>60</v>
      </c>
      <c r="H150" s="12">
        <v>14</v>
      </c>
      <c r="I150" s="6" t="s">
        <v>15</v>
      </c>
      <c r="J150" s="6" t="s">
        <v>18</v>
      </c>
      <c r="K150" s="6" t="s">
        <v>17</v>
      </c>
      <c r="L150" t="str">
        <f>VLOOKUP(E150,Lookup_Data!$C$7:$E$25,2,FALSE)</f>
        <v>England</v>
      </c>
      <c r="M150" t="str">
        <f>VLOOKUP(E150,Lookup_Data!$C$7:$E$25,3,FALSE)</f>
        <v>None</v>
      </c>
      <c r="N150" s="12">
        <f t="shared" si="25"/>
        <v>0</v>
      </c>
      <c r="O150" s="12">
        <f t="shared" si="26"/>
        <v>4</v>
      </c>
      <c r="P150" s="12">
        <f t="shared" si="27"/>
        <v>4</v>
      </c>
      <c r="Q150" s="12">
        <f t="shared" si="28"/>
        <v>1</v>
      </c>
      <c r="R150" s="12" t="str">
        <f t="shared" si="29"/>
        <v>A</v>
      </c>
      <c r="S150" s="12" t="str">
        <f t="shared" si="30"/>
        <v>Lancaster 'A'</v>
      </c>
      <c r="T150" s="12">
        <f t="shared" si="31"/>
        <v>2072</v>
      </c>
      <c r="U150" s="12">
        <f t="shared" si="32"/>
        <v>239</v>
      </c>
      <c r="V150" s="12">
        <f t="shared" si="33"/>
        <v>66</v>
      </c>
    </row>
    <row r="151" spans="2:22" x14ac:dyDescent="0.2">
      <c r="B151" s="12" t="s">
        <v>309</v>
      </c>
      <c r="C151" s="10">
        <v>37578</v>
      </c>
      <c r="D151" s="11" t="s">
        <v>88</v>
      </c>
      <c r="E151" s="11" t="s">
        <v>50</v>
      </c>
      <c r="F151" s="12">
        <v>506</v>
      </c>
      <c r="G151" s="12">
        <v>60</v>
      </c>
      <c r="H151" s="12">
        <v>13</v>
      </c>
      <c r="I151" s="6" t="s">
        <v>15</v>
      </c>
      <c r="J151" s="6" t="s">
        <v>18</v>
      </c>
      <c r="K151" s="6" t="s">
        <v>17</v>
      </c>
      <c r="L151" t="str">
        <f>VLOOKUP(E151,Lookup_Data!$C$7:$E$25,2,FALSE)</f>
        <v>England</v>
      </c>
      <c r="M151" t="str">
        <f>VLOOKUP(E151,Lookup_Data!$C$7:$E$25,3,FALSE)</f>
        <v>None</v>
      </c>
      <c r="N151" s="12">
        <f t="shared" si="25"/>
        <v>0</v>
      </c>
      <c r="O151" s="12">
        <f t="shared" si="26"/>
        <v>5</v>
      </c>
      <c r="P151" s="12">
        <f t="shared" si="27"/>
        <v>1</v>
      </c>
      <c r="Q151" s="12">
        <f t="shared" si="28"/>
        <v>0</v>
      </c>
      <c r="R151" s="12" t="str">
        <f t="shared" si="29"/>
        <v/>
      </c>
      <c r="S151" s="12" t="str">
        <f t="shared" si="30"/>
        <v/>
      </c>
      <c r="T151" s="12">
        <f t="shared" si="31"/>
        <v>0</v>
      </c>
      <c r="U151" s="12">
        <f t="shared" si="32"/>
        <v>0</v>
      </c>
      <c r="V151" s="12">
        <f t="shared" si="33"/>
        <v>0</v>
      </c>
    </row>
    <row r="152" spans="2:22" x14ac:dyDescent="0.2">
      <c r="B152" s="12" t="s">
        <v>309</v>
      </c>
      <c r="C152" s="10">
        <v>37566</v>
      </c>
      <c r="D152" s="11" t="s">
        <v>85</v>
      </c>
      <c r="E152" s="11" t="s">
        <v>50</v>
      </c>
      <c r="F152" s="12">
        <v>499</v>
      </c>
      <c r="G152" s="12">
        <v>60</v>
      </c>
      <c r="H152" s="12">
        <v>7</v>
      </c>
      <c r="I152" s="6" t="s">
        <v>15</v>
      </c>
      <c r="J152" s="6" t="s">
        <v>18</v>
      </c>
      <c r="K152" s="6" t="s">
        <v>17</v>
      </c>
      <c r="L152" t="str">
        <f>VLOOKUP(E152,Lookup_Data!$C$7:$E$25,2,FALSE)</f>
        <v>England</v>
      </c>
      <c r="M152" t="str">
        <f>VLOOKUP(E152,Lookup_Data!$C$7:$E$25,3,FALSE)</f>
        <v>None</v>
      </c>
      <c r="N152" s="12">
        <f t="shared" si="25"/>
        <v>0</v>
      </c>
      <c r="O152" s="12">
        <f t="shared" si="26"/>
        <v>6</v>
      </c>
      <c r="P152" s="12">
        <f t="shared" si="27"/>
        <v>2</v>
      </c>
      <c r="Q152" s="12">
        <f t="shared" si="28"/>
        <v>0</v>
      </c>
      <c r="R152" s="12" t="str">
        <f t="shared" si="29"/>
        <v/>
      </c>
      <c r="S152" s="12" t="str">
        <f t="shared" si="30"/>
        <v/>
      </c>
      <c r="T152" s="12">
        <f t="shared" si="31"/>
        <v>0</v>
      </c>
      <c r="U152" s="12">
        <f t="shared" si="32"/>
        <v>0</v>
      </c>
      <c r="V152" s="12">
        <f t="shared" si="33"/>
        <v>0</v>
      </c>
    </row>
    <row r="153" spans="2:22" x14ac:dyDescent="0.2">
      <c r="B153" s="12" t="s">
        <v>309</v>
      </c>
      <c r="C153" s="10">
        <v>37575</v>
      </c>
      <c r="D153" s="11" t="s">
        <v>123</v>
      </c>
      <c r="E153" s="11" t="s">
        <v>50</v>
      </c>
      <c r="F153" s="12">
        <v>476</v>
      </c>
      <c r="G153" s="12">
        <v>60</v>
      </c>
      <c r="H153" s="12">
        <v>10</v>
      </c>
      <c r="I153" s="6" t="s">
        <v>15</v>
      </c>
      <c r="J153" s="6" t="s">
        <v>18</v>
      </c>
      <c r="K153" s="6" t="s">
        <v>53</v>
      </c>
      <c r="L153" t="str">
        <f>VLOOKUP(E153,Lookup_Data!$C$7:$E$25,2,FALSE)</f>
        <v>England</v>
      </c>
      <c r="M153" t="str">
        <f>VLOOKUP(E153,Lookup_Data!$C$7:$E$25,3,FALSE)</f>
        <v>None</v>
      </c>
      <c r="N153" s="12">
        <f t="shared" si="25"/>
        <v>0</v>
      </c>
      <c r="O153" s="12">
        <f t="shared" si="26"/>
        <v>7</v>
      </c>
      <c r="P153" s="12">
        <f t="shared" si="27"/>
        <v>3</v>
      </c>
      <c r="Q153" s="12">
        <f t="shared" si="28"/>
        <v>0</v>
      </c>
      <c r="R153" s="12" t="str">
        <f t="shared" si="29"/>
        <v/>
      </c>
      <c r="S153" s="12" t="str">
        <f t="shared" si="30"/>
        <v/>
      </c>
      <c r="T153" s="12">
        <f t="shared" si="31"/>
        <v>0</v>
      </c>
      <c r="U153" s="12">
        <f t="shared" si="32"/>
        <v>0</v>
      </c>
      <c r="V153" s="12">
        <f t="shared" si="33"/>
        <v>0</v>
      </c>
    </row>
    <row r="154" spans="2:22" x14ac:dyDescent="0.2">
      <c r="B154" s="12" t="s">
        <v>309</v>
      </c>
      <c r="C154" s="10">
        <v>37575</v>
      </c>
      <c r="D154" s="11" t="s">
        <v>266</v>
      </c>
      <c r="E154" s="11" t="s">
        <v>50</v>
      </c>
      <c r="F154" s="12">
        <v>469</v>
      </c>
      <c r="G154" s="12">
        <v>60</v>
      </c>
      <c r="H154" s="12">
        <v>12</v>
      </c>
      <c r="I154" s="6" t="s">
        <v>15</v>
      </c>
      <c r="J154" s="6" t="s">
        <v>18</v>
      </c>
      <c r="K154" s="6" t="s">
        <v>17</v>
      </c>
      <c r="L154" t="str">
        <f>VLOOKUP(E154,Lookup_Data!$C$7:$E$25,2,FALSE)</f>
        <v>England</v>
      </c>
      <c r="M154" t="str">
        <f>VLOOKUP(E154,Lookup_Data!$C$7:$E$25,3,FALSE)</f>
        <v>None</v>
      </c>
      <c r="N154" s="12">
        <f t="shared" ref="N154:N217" si="34">IF(E154=E153,0,1)</f>
        <v>0</v>
      </c>
      <c r="O154" s="12">
        <f t="shared" ref="O154:O217" si="35">IF(N154=1,N154,O153+1)</f>
        <v>8</v>
      </c>
      <c r="P154" s="12">
        <f t="shared" si="27"/>
        <v>4</v>
      </c>
      <c r="Q154" s="12">
        <f t="shared" ref="Q154:Q217" si="36">IF(N155=1,1,IF(P154=4,1,0))*ROUNDUP(O154/4,0)</f>
        <v>2</v>
      </c>
      <c r="R154" s="12" t="str">
        <f t="shared" si="29"/>
        <v>B</v>
      </c>
      <c r="S154" s="12" t="str">
        <f t="shared" ref="S154:S217" si="37">IF(Q154=0,"",CONCATENATE(E154," '",R154,"'"))</f>
        <v>Lancaster 'B'</v>
      </c>
      <c r="T154" s="12">
        <f t="shared" si="31"/>
        <v>1950</v>
      </c>
      <c r="U154" s="12">
        <f t="shared" si="32"/>
        <v>240</v>
      </c>
      <c r="V154" s="12">
        <f t="shared" si="33"/>
        <v>42</v>
      </c>
    </row>
    <row r="155" spans="2:22" x14ac:dyDescent="0.2">
      <c r="B155" s="12" t="s">
        <v>309</v>
      </c>
      <c r="C155" s="10">
        <v>37586</v>
      </c>
      <c r="D155" s="11" t="s">
        <v>337</v>
      </c>
      <c r="E155" s="11" t="s">
        <v>50</v>
      </c>
      <c r="F155" s="12">
        <v>424</v>
      </c>
      <c r="G155" s="12">
        <v>60</v>
      </c>
      <c r="H155" s="12">
        <v>5</v>
      </c>
      <c r="I155" s="6" t="s">
        <v>15</v>
      </c>
      <c r="J155" s="6" t="s">
        <v>18</v>
      </c>
      <c r="K155" s="6" t="s">
        <v>53</v>
      </c>
      <c r="L155" t="str">
        <f>VLOOKUP(E155,Lookup_Data!$C$7:$E$25,2,FALSE)</f>
        <v>England</v>
      </c>
      <c r="M155" t="str">
        <f>VLOOKUP(E155,Lookup_Data!$C$7:$E$25,3,FALSE)</f>
        <v>None</v>
      </c>
      <c r="N155" s="12">
        <f t="shared" si="34"/>
        <v>0</v>
      </c>
      <c r="O155" s="12">
        <f t="shared" si="35"/>
        <v>9</v>
      </c>
      <c r="P155" s="12">
        <f t="shared" si="27"/>
        <v>1</v>
      </c>
      <c r="Q155" s="12">
        <f t="shared" si="36"/>
        <v>0</v>
      </c>
      <c r="R155" s="12" t="str">
        <f t="shared" si="29"/>
        <v/>
      </c>
      <c r="S155" s="12" t="str">
        <f t="shared" si="37"/>
        <v/>
      </c>
      <c r="T155" s="12">
        <f t="shared" si="31"/>
        <v>0</v>
      </c>
      <c r="U155" s="12">
        <f t="shared" si="32"/>
        <v>0</v>
      </c>
      <c r="V155" s="12">
        <f t="shared" si="33"/>
        <v>0</v>
      </c>
    </row>
    <row r="156" spans="2:22" x14ac:dyDescent="0.2">
      <c r="B156" s="12" t="s">
        <v>309</v>
      </c>
      <c r="C156" s="10">
        <v>37579</v>
      </c>
      <c r="D156" s="11" t="s">
        <v>344</v>
      </c>
      <c r="E156" s="11" t="s">
        <v>50</v>
      </c>
      <c r="F156" s="12">
        <v>397</v>
      </c>
      <c r="G156" s="12">
        <v>60</v>
      </c>
      <c r="H156" s="12">
        <v>3</v>
      </c>
      <c r="I156" s="6" t="s">
        <v>15</v>
      </c>
      <c r="J156" s="6" t="s">
        <v>18</v>
      </c>
      <c r="K156" s="6" t="s">
        <v>53</v>
      </c>
      <c r="L156" t="str">
        <f>VLOOKUP(E156,Lookup_Data!$C$7:$E$25,2,FALSE)</f>
        <v>England</v>
      </c>
      <c r="M156" t="str">
        <f>VLOOKUP(E156,Lookup_Data!$C$7:$E$25,3,FALSE)</f>
        <v>None</v>
      </c>
      <c r="N156" s="12">
        <f t="shared" si="34"/>
        <v>0</v>
      </c>
      <c r="O156" s="12">
        <f t="shared" si="35"/>
        <v>10</v>
      </c>
      <c r="P156" s="12">
        <f t="shared" si="27"/>
        <v>2</v>
      </c>
      <c r="Q156" s="12">
        <f t="shared" si="36"/>
        <v>3</v>
      </c>
      <c r="R156" s="12" t="str">
        <f t="shared" si="29"/>
        <v>C</v>
      </c>
      <c r="S156" s="12" t="str">
        <f t="shared" si="37"/>
        <v>Lancaster 'C'</v>
      </c>
      <c r="T156" s="12">
        <f t="shared" si="31"/>
        <v>821</v>
      </c>
      <c r="U156" s="12">
        <f t="shared" si="32"/>
        <v>120</v>
      </c>
      <c r="V156" s="12">
        <f t="shared" si="33"/>
        <v>8</v>
      </c>
    </row>
    <row r="157" spans="2:22" x14ac:dyDescent="0.2">
      <c r="B157" s="12" t="s">
        <v>309</v>
      </c>
      <c r="C157" s="10" t="s">
        <v>310</v>
      </c>
      <c r="D157" s="11" t="s">
        <v>311</v>
      </c>
      <c r="E157" s="11" t="s">
        <v>24</v>
      </c>
      <c r="F157" s="12">
        <v>575</v>
      </c>
      <c r="G157" s="12">
        <v>60</v>
      </c>
      <c r="H157" s="12">
        <v>39</v>
      </c>
      <c r="I157" s="6" t="s">
        <v>15</v>
      </c>
      <c r="J157" s="6" t="s">
        <v>18</v>
      </c>
      <c r="K157" s="6" t="s">
        <v>17</v>
      </c>
      <c r="L157" t="str">
        <f>VLOOKUP(E157,Lookup_Data!$C$7:$E$25,2,FALSE)</f>
        <v>England</v>
      </c>
      <c r="M157" t="str">
        <f>VLOOKUP(E157,Lookup_Data!$C$7:$E$25,3,FALSE)</f>
        <v>BUTTS</v>
      </c>
      <c r="N157" s="12">
        <f t="shared" si="34"/>
        <v>1</v>
      </c>
      <c r="O157" s="12">
        <f t="shared" si="35"/>
        <v>1</v>
      </c>
      <c r="P157" s="12">
        <f t="shared" si="27"/>
        <v>1</v>
      </c>
      <c r="Q157" s="12">
        <f t="shared" si="36"/>
        <v>0</v>
      </c>
      <c r="R157" s="12" t="str">
        <f t="shared" si="29"/>
        <v/>
      </c>
      <c r="S157" s="12" t="str">
        <f t="shared" si="37"/>
        <v/>
      </c>
      <c r="T157" s="12">
        <f t="shared" si="31"/>
        <v>0</v>
      </c>
      <c r="U157" s="12">
        <f t="shared" si="32"/>
        <v>0</v>
      </c>
      <c r="V157" s="12">
        <f t="shared" si="33"/>
        <v>0</v>
      </c>
    </row>
    <row r="158" spans="2:22" x14ac:dyDescent="0.2">
      <c r="B158" s="12" t="s">
        <v>309</v>
      </c>
      <c r="C158" s="10" t="s">
        <v>310</v>
      </c>
      <c r="D158" s="11" t="s">
        <v>31</v>
      </c>
      <c r="E158" s="11" t="s">
        <v>24</v>
      </c>
      <c r="F158" s="12">
        <v>562</v>
      </c>
      <c r="G158" s="12">
        <v>60</v>
      </c>
      <c r="H158" s="12">
        <v>28</v>
      </c>
      <c r="I158" s="6" t="s">
        <v>15</v>
      </c>
      <c r="J158" s="6" t="s">
        <v>18</v>
      </c>
      <c r="K158" s="6" t="s">
        <v>17</v>
      </c>
      <c r="L158" t="str">
        <f>VLOOKUP(E158,Lookup_Data!$C$7:$E$25,2,FALSE)</f>
        <v>England</v>
      </c>
      <c r="M158" t="str">
        <f>VLOOKUP(E158,Lookup_Data!$C$7:$E$25,3,FALSE)</f>
        <v>BUTTS</v>
      </c>
      <c r="N158" s="12">
        <f t="shared" si="34"/>
        <v>0</v>
      </c>
      <c r="O158" s="12">
        <f t="shared" si="35"/>
        <v>2</v>
      </c>
      <c r="P158" s="12">
        <f t="shared" si="27"/>
        <v>2</v>
      </c>
      <c r="Q158" s="12">
        <f t="shared" si="36"/>
        <v>0</v>
      </c>
      <c r="R158" s="12" t="str">
        <f t="shared" si="29"/>
        <v/>
      </c>
      <c r="S158" s="12" t="str">
        <f t="shared" si="37"/>
        <v/>
      </c>
      <c r="T158" s="12">
        <f t="shared" si="31"/>
        <v>0</v>
      </c>
      <c r="U158" s="12">
        <f t="shared" si="32"/>
        <v>0</v>
      </c>
      <c r="V158" s="12">
        <f t="shared" si="33"/>
        <v>0</v>
      </c>
    </row>
    <row r="159" spans="2:22" x14ac:dyDescent="0.2">
      <c r="B159" s="12" t="s">
        <v>309</v>
      </c>
      <c r="C159" s="10" t="s">
        <v>310</v>
      </c>
      <c r="D159" s="11" t="s">
        <v>70</v>
      </c>
      <c r="E159" s="11" t="s">
        <v>24</v>
      </c>
      <c r="F159" s="12">
        <v>535</v>
      </c>
      <c r="G159" s="12">
        <v>60</v>
      </c>
      <c r="H159" s="12">
        <v>17</v>
      </c>
      <c r="I159" s="6" t="s">
        <v>22</v>
      </c>
      <c r="J159" s="6" t="s">
        <v>18</v>
      </c>
      <c r="K159" s="6" t="s">
        <v>17</v>
      </c>
      <c r="L159" t="str">
        <f>VLOOKUP(E159,Lookup_Data!$C$7:$E$25,2,FALSE)</f>
        <v>England</v>
      </c>
      <c r="M159" t="str">
        <f>VLOOKUP(E159,Lookup_Data!$C$7:$E$25,3,FALSE)</f>
        <v>BUTTS</v>
      </c>
      <c r="N159" s="12">
        <f t="shared" si="34"/>
        <v>0</v>
      </c>
      <c r="O159" s="12">
        <f t="shared" si="35"/>
        <v>3</v>
      </c>
      <c r="P159" s="12">
        <f t="shared" si="27"/>
        <v>3</v>
      </c>
      <c r="Q159" s="12">
        <f t="shared" si="36"/>
        <v>0</v>
      </c>
      <c r="R159" s="12" t="str">
        <f t="shared" si="29"/>
        <v/>
      </c>
      <c r="S159" s="12" t="str">
        <f t="shared" si="37"/>
        <v/>
      </c>
      <c r="T159" s="12">
        <f t="shared" si="31"/>
        <v>0</v>
      </c>
      <c r="U159" s="12">
        <f t="shared" si="32"/>
        <v>0</v>
      </c>
      <c r="V159" s="12">
        <f t="shared" si="33"/>
        <v>0</v>
      </c>
    </row>
    <row r="160" spans="2:22" x14ac:dyDescent="0.2">
      <c r="B160" s="12" t="s">
        <v>309</v>
      </c>
      <c r="C160" s="10" t="s">
        <v>312</v>
      </c>
      <c r="D160" s="11" t="s">
        <v>71</v>
      </c>
      <c r="E160" s="11" t="s">
        <v>24</v>
      </c>
      <c r="F160" s="12">
        <v>528</v>
      </c>
      <c r="G160" s="12">
        <v>60</v>
      </c>
      <c r="H160" s="12">
        <v>20</v>
      </c>
      <c r="I160" s="6" t="s">
        <v>15</v>
      </c>
      <c r="J160" s="6" t="s">
        <v>18</v>
      </c>
      <c r="K160" s="6" t="s">
        <v>17</v>
      </c>
      <c r="L160" t="str">
        <f>VLOOKUP(E160,Lookup_Data!$C$7:$E$25,2,FALSE)</f>
        <v>England</v>
      </c>
      <c r="M160" t="str">
        <f>VLOOKUP(E160,Lookup_Data!$C$7:$E$25,3,FALSE)</f>
        <v>BUTTS</v>
      </c>
      <c r="N160" s="12">
        <f t="shared" si="34"/>
        <v>0</v>
      </c>
      <c r="O160" s="12">
        <f t="shared" si="35"/>
        <v>4</v>
      </c>
      <c r="P160" s="12">
        <f t="shared" si="27"/>
        <v>4</v>
      </c>
      <c r="Q160" s="12">
        <f t="shared" si="36"/>
        <v>1</v>
      </c>
      <c r="R160" s="12" t="str">
        <f t="shared" si="29"/>
        <v>A</v>
      </c>
      <c r="S160" s="12" t="str">
        <f t="shared" si="37"/>
        <v>Loughborough 'A'</v>
      </c>
      <c r="T160" s="12">
        <f t="shared" si="31"/>
        <v>2200</v>
      </c>
      <c r="U160" s="12">
        <f t="shared" si="32"/>
        <v>240</v>
      </c>
      <c r="V160" s="12">
        <f t="shared" si="33"/>
        <v>104</v>
      </c>
    </row>
    <row r="161" spans="2:22" x14ac:dyDescent="0.2">
      <c r="B161" s="12" t="s">
        <v>309</v>
      </c>
      <c r="C161" s="10" t="s">
        <v>312</v>
      </c>
      <c r="D161" s="11" t="s">
        <v>206</v>
      </c>
      <c r="E161" s="11" t="s">
        <v>24</v>
      </c>
      <c r="F161" s="12">
        <v>519</v>
      </c>
      <c r="G161" s="12">
        <v>60</v>
      </c>
      <c r="H161" s="12">
        <v>11</v>
      </c>
      <c r="I161" s="6" t="s">
        <v>15</v>
      </c>
      <c r="J161" s="6" t="s">
        <v>18</v>
      </c>
      <c r="K161" s="6" t="s">
        <v>17</v>
      </c>
      <c r="L161" t="str">
        <f>VLOOKUP(E161,Lookup_Data!$C$7:$E$25,2,FALSE)</f>
        <v>England</v>
      </c>
      <c r="M161" t="str">
        <f>VLOOKUP(E161,Lookup_Data!$C$7:$E$25,3,FALSE)</f>
        <v>BUTTS</v>
      </c>
      <c r="N161" s="12">
        <f t="shared" si="34"/>
        <v>0</v>
      </c>
      <c r="O161" s="12">
        <f t="shared" si="35"/>
        <v>5</v>
      </c>
      <c r="P161" s="12">
        <f t="shared" si="27"/>
        <v>1</v>
      </c>
      <c r="Q161" s="12">
        <f t="shared" si="36"/>
        <v>0</v>
      </c>
      <c r="R161" s="12" t="str">
        <f t="shared" si="29"/>
        <v/>
      </c>
      <c r="S161" s="12" t="str">
        <f t="shared" si="37"/>
        <v/>
      </c>
      <c r="T161" s="12">
        <f t="shared" si="31"/>
        <v>0</v>
      </c>
      <c r="U161" s="12">
        <f t="shared" si="32"/>
        <v>0</v>
      </c>
      <c r="V161" s="12">
        <f t="shared" si="33"/>
        <v>0</v>
      </c>
    </row>
    <row r="162" spans="2:22" x14ac:dyDescent="0.2">
      <c r="B162" s="12" t="s">
        <v>309</v>
      </c>
      <c r="C162" s="10" t="s">
        <v>310</v>
      </c>
      <c r="D162" s="11" t="s">
        <v>94</v>
      </c>
      <c r="E162" s="11" t="s">
        <v>24</v>
      </c>
      <c r="F162" s="12">
        <v>475</v>
      </c>
      <c r="G162" s="12">
        <v>60</v>
      </c>
      <c r="H162" s="12">
        <v>7</v>
      </c>
      <c r="I162" s="6" t="s">
        <v>22</v>
      </c>
      <c r="J162" s="6" t="s">
        <v>18</v>
      </c>
      <c r="K162" s="6" t="s">
        <v>17</v>
      </c>
      <c r="L162" t="str">
        <f>VLOOKUP(E162,Lookup_Data!$C$7:$E$25,2,FALSE)</f>
        <v>England</v>
      </c>
      <c r="M162" t="str">
        <f>VLOOKUP(E162,Lookup_Data!$C$7:$E$25,3,FALSE)</f>
        <v>BUTTS</v>
      </c>
      <c r="N162" s="12">
        <f t="shared" si="34"/>
        <v>0</v>
      </c>
      <c r="O162" s="12">
        <f t="shared" si="35"/>
        <v>6</v>
      </c>
      <c r="P162" s="12">
        <f t="shared" si="27"/>
        <v>2</v>
      </c>
      <c r="Q162" s="12">
        <f t="shared" si="36"/>
        <v>0</v>
      </c>
      <c r="R162" s="12" t="str">
        <f t="shared" si="29"/>
        <v/>
      </c>
      <c r="S162" s="12" t="str">
        <f t="shared" si="37"/>
        <v/>
      </c>
      <c r="T162" s="12">
        <f t="shared" si="31"/>
        <v>0</v>
      </c>
      <c r="U162" s="12">
        <f t="shared" si="32"/>
        <v>0</v>
      </c>
      <c r="V162" s="12">
        <f t="shared" si="33"/>
        <v>0</v>
      </c>
    </row>
    <row r="163" spans="2:22" x14ac:dyDescent="0.2">
      <c r="B163" s="12" t="s">
        <v>309</v>
      </c>
      <c r="C163" s="10" t="s">
        <v>310</v>
      </c>
      <c r="D163" s="11" t="s">
        <v>323</v>
      </c>
      <c r="E163" s="11" t="s">
        <v>24</v>
      </c>
      <c r="F163" s="12">
        <v>475</v>
      </c>
      <c r="G163" s="12">
        <v>60</v>
      </c>
      <c r="H163" s="12">
        <v>7</v>
      </c>
      <c r="I163" s="6" t="s">
        <v>15</v>
      </c>
      <c r="J163" s="6" t="s">
        <v>18</v>
      </c>
      <c r="K163" s="6" t="s">
        <v>53</v>
      </c>
      <c r="L163" t="str">
        <f>VLOOKUP(E163,Lookup_Data!$C$7:$E$25,2,FALSE)</f>
        <v>England</v>
      </c>
      <c r="M163" t="str">
        <f>VLOOKUP(E163,Lookup_Data!$C$7:$E$25,3,FALSE)</f>
        <v>BUTTS</v>
      </c>
      <c r="N163" s="12">
        <f t="shared" si="34"/>
        <v>0</v>
      </c>
      <c r="O163" s="12">
        <f t="shared" si="35"/>
        <v>7</v>
      </c>
      <c r="P163" s="12">
        <f t="shared" si="27"/>
        <v>3</v>
      </c>
      <c r="Q163" s="12">
        <f t="shared" si="36"/>
        <v>0</v>
      </c>
      <c r="R163" s="12" t="str">
        <f t="shared" si="29"/>
        <v/>
      </c>
      <c r="S163" s="12" t="str">
        <f t="shared" si="37"/>
        <v/>
      </c>
      <c r="T163" s="12">
        <f t="shared" si="31"/>
        <v>0</v>
      </c>
      <c r="U163" s="12">
        <f t="shared" si="32"/>
        <v>0</v>
      </c>
      <c r="V163" s="12">
        <f t="shared" si="33"/>
        <v>0</v>
      </c>
    </row>
    <row r="164" spans="2:22" x14ac:dyDescent="0.2">
      <c r="B164" s="12" t="s">
        <v>309</v>
      </c>
      <c r="C164" s="10" t="s">
        <v>312</v>
      </c>
      <c r="D164" s="11" t="s">
        <v>330</v>
      </c>
      <c r="E164" s="11" t="s">
        <v>24</v>
      </c>
      <c r="F164" s="12">
        <v>454</v>
      </c>
      <c r="G164" s="12">
        <v>60</v>
      </c>
      <c r="H164" s="12">
        <v>5</v>
      </c>
      <c r="I164" s="6" t="s">
        <v>15</v>
      </c>
      <c r="J164" s="6" t="s">
        <v>18</v>
      </c>
      <c r="K164" s="6" t="s">
        <v>17</v>
      </c>
      <c r="L164" t="str">
        <f>VLOOKUP(E164,Lookup_Data!$C$7:$E$25,2,FALSE)</f>
        <v>England</v>
      </c>
      <c r="M164" t="str">
        <f>VLOOKUP(E164,Lookup_Data!$C$7:$E$25,3,FALSE)</f>
        <v>BUTTS</v>
      </c>
      <c r="N164" s="12">
        <f t="shared" si="34"/>
        <v>0</v>
      </c>
      <c r="O164" s="12">
        <f t="shared" si="35"/>
        <v>8</v>
      </c>
      <c r="P164" s="12">
        <f t="shared" si="27"/>
        <v>4</v>
      </c>
      <c r="Q164" s="12">
        <f t="shared" si="36"/>
        <v>2</v>
      </c>
      <c r="R164" s="12" t="str">
        <f t="shared" si="29"/>
        <v>B</v>
      </c>
      <c r="S164" s="12" t="str">
        <f t="shared" si="37"/>
        <v>Loughborough 'B'</v>
      </c>
      <c r="T164" s="12">
        <f t="shared" si="31"/>
        <v>1923</v>
      </c>
      <c r="U164" s="12">
        <f t="shared" si="32"/>
        <v>240</v>
      </c>
      <c r="V164" s="12">
        <f t="shared" si="33"/>
        <v>30</v>
      </c>
    </row>
    <row r="165" spans="2:22" x14ac:dyDescent="0.2">
      <c r="B165" s="12" t="s">
        <v>309</v>
      </c>
      <c r="C165" s="10" t="s">
        <v>310</v>
      </c>
      <c r="D165" s="11" t="s">
        <v>95</v>
      </c>
      <c r="E165" s="11" t="s">
        <v>24</v>
      </c>
      <c r="F165" s="12">
        <v>449</v>
      </c>
      <c r="G165" s="12">
        <v>60</v>
      </c>
      <c r="H165" s="12">
        <v>5</v>
      </c>
      <c r="I165" s="6" t="s">
        <v>15</v>
      </c>
      <c r="J165" s="6" t="s">
        <v>18</v>
      </c>
      <c r="K165" s="6" t="s">
        <v>53</v>
      </c>
      <c r="L165" t="str">
        <f>VLOOKUP(E165,Lookup_Data!$C$7:$E$25,2,FALSE)</f>
        <v>England</v>
      </c>
      <c r="M165" t="str">
        <f>VLOOKUP(E165,Lookup_Data!$C$7:$E$25,3,FALSE)</f>
        <v>BUTTS</v>
      </c>
      <c r="N165" s="12">
        <f t="shared" si="34"/>
        <v>0</v>
      </c>
      <c r="O165" s="12">
        <f t="shared" si="35"/>
        <v>9</v>
      </c>
      <c r="P165" s="12">
        <f t="shared" si="27"/>
        <v>1</v>
      </c>
      <c r="Q165" s="12">
        <f t="shared" si="36"/>
        <v>0</v>
      </c>
      <c r="R165" s="12" t="str">
        <f t="shared" si="29"/>
        <v/>
      </c>
      <c r="S165" s="12" t="str">
        <f t="shared" si="37"/>
        <v/>
      </c>
      <c r="T165" s="12">
        <f t="shared" si="31"/>
        <v>0</v>
      </c>
      <c r="U165" s="12">
        <f t="shared" si="32"/>
        <v>0</v>
      </c>
      <c r="V165" s="12">
        <f t="shared" si="33"/>
        <v>0</v>
      </c>
    </row>
    <row r="166" spans="2:22" x14ac:dyDescent="0.2">
      <c r="B166" s="12" t="s">
        <v>309</v>
      </c>
      <c r="C166" s="10">
        <v>37569</v>
      </c>
      <c r="D166" s="11" t="s">
        <v>99</v>
      </c>
      <c r="E166" s="11" t="s">
        <v>24</v>
      </c>
      <c r="F166" s="12">
        <v>422</v>
      </c>
      <c r="G166" s="12">
        <v>60</v>
      </c>
      <c r="H166" s="12">
        <v>4</v>
      </c>
      <c r="I166" s="6" t="s">
        <v>15</v>
      </c>
      <c r="J166" s="6" t="s">
        <v>18</v>
      </c>
      <c r="K166" s="6" t="s">
        <v>17</v>
      </c>
      <c r="L166" t="str">
        <f>VLOOKUP(E166,Lookup_Data!$C$7:$E$25,2,FALSE)</f>
        <v>England</v>
      </c>
      <c r="M166" t="str">
        <f>VLOOKUP(E166,Lookup_Data!$C$7:$E$25,3,FALSE)</f>
        <v>BUTTS</v>
      </c>
      <c r="N166" s="12">
        <f t="shared" si="34"/>
        <v>0</v>
      </c>
      <c r="O166" s="12">
        <f t="shared" si="35"/>
        <v>10</v>
      </c>
      <c r="P166" s="12">
        <f t="shared" si="27"/>
        <v>2</v>
      </c>
      <c r="Q166" s="12">
        <f t="shared" si="36"/>
        <v>0</v>
      </c>
      <c r="R166" s="12" t="str">
        <f t="shared" si="29"/>
        <v/>
      </c>
      <c r="S166" s="12" t="str">
        <f t="shared" si="37"/>
        <v/>
      </c>
      <c r="T166" s="12">
        <f t="shared" si="31"/>
        <v>0</v>
      </c>
      <c r="U166" s="12">
        <f t="shared" si="32"/>
        <v>0</v>
      </c>
      <c r="V166" s="12">
        <f t="shared" si="33"/>
        <v>0</v>
      </c>
    </row>
    <row r="167" spans="2:22" x14ac:dyDescent="0.2">
      <c r="B167" s="12" t="s">
        <v>309</v>
      </c>
      <c r="C167" s="10">
        <v>37569</v>
      </c>
      <c r="D167" s="11" t="s">
        <v>113</v>
      </c>
      <c r="E167" s="11" t="s">
        <v>24</v>
      </c>
      <c r="F167" s="12">
        <v>405</v>
      </c>
      <c r="G167" s="12">
        <v>60</v>
      </c>
      <c r="H167" s="12">
        <v>4</v>
      </c>
      <c r="I167" s="6" t="s">
        <v>22</v>
      </c>
      <c r="J167" s="6" t="s">
        <v>18</v>
      </c>
      <c r="K167" s="6" t="s">
        <v>53</v>
      </c>
      <c r="L167" t="str">
        <f>VLOOKUP(E167,Lookup_Data!$C$7:$E$25,2,FALSE)</f>
        <v>England</v>
      </c>
      <c r="M167" t="str">
        <f>VLOOKUP(E167,Lookup_Data!$C$7:$E$25,3,FALSE)</f>
        <v>BUTTS</v>
      </c>
      <c r="N167" s="12">
        <f t="shared" si="34"/>
        <v>0</v>
      </c>
      <c r="O167" s="12">
        <f t="shared" si="35"/>
        <v>11</v>
      </c>
      <c r="P167" s="12">
        <f t="shared" si="27"/>
        <v>3</v>
      </c>
      <c r="Q167" s="12">
        <f t="shared" si="36"/>
        <v>0</v>
      </c>
      <c r="R167" s="12" t="str">
        <f t="shared" si="29"/>
        <v/>
      </c>
      <c r="S167" s="12" t="str">
        <f t="shared" si="37"/>
        <v/>
      </c>
      <c r="T167" s="12">
        <f t="shared" si="31"/>
        <v>0</v>
      </c>
      <c r="U167" s="12">
        <f t="shared" si="32"/>
        <v>0</v>
      </c>
      <c r="V167" s="12">
        <f t="shared" si="33"/>
        <v>0</v>
      </c>
    </row>
    <row r="168" spans="2:22" x14ac:dyDescent="0.2">
      <c r="B168" s="12" t="s">
        <v>309</v>
      </c>
      <c r="C168" s="10">
        <v>37569</v>
      </c>
      <c r="D168" s="11" t="s">
        <v>352</v>
      </c>
      <c r="E168" s="11" t="s">
        <v>24</v>
      </c>
      <c r="F168" s="12">
        <v>373</v>
      </c>
      <c r="G168" s="12">
        <v>57</v>
      </c>
      <c r="H168" s="12">
        <v>4</v>
      </c>
      <c r="I168" s="6" t="s">
        <v>15</v>
      </c>
      <c r="J168" s="6" t="s">
        <v>80</v>
      </c>
      <c r="K168" s="6" t="s">
        <v>53</v>
      </c>
      <c r="L168" t="str">
        <f>VLOOKUP(E168,Lookup_Data!$C$7:$E$25,2,FALSE)</f>
        <v>England</v>
      </c>
      <c r="M168" t="str">
        <f>VLOOKUP(E168,Lookup_Data!$C$7:$E$25,3,FALSE)</f>
        <v>BUTTS</v>
      </c>
      <c r="N168" s="12">
        <f t="shared" si="34"/>
        <v>0</v>
      </c>
      <c r="O168" s="12">
        <f t="shared" si="35"/>
        <v>12</v>
      </c>
      <c r="P168" s="12">
        <f t="shared" si="27"/>
        <v>4</v>
      </c>
      <c r="Q168" s="12">
        <f t="shared" si="36"/>
        <v>3</v>
      </c>
      <c r="R168" s="12" t="str">
        <f t="shared" si="29"/>
        <v>C</v>
      </c>
      <c r="S168" s="12" t="str">
        <f t="shared" si="37"/>
        <v>Loughborough 'C'</v>
      </c>
      <c r="T168" s="12">
        <f t="shared" si="31"/>
        <v>1649</v>
      </c>
      <c r="U168" s="12">
        <f t="shared" si="32"/>
        <v>237</v>
      </c>
      <c r="V168" s="12">
        <f t="shared" si="33"/>
        <v>17</v>
      </c>
    </row>
    <row r="169" spans="2:22" x14ac:dyDescent="0.2">
      <c r="B169" s="12" t="s">
        <v>309</v>
      </c>
      <c r="C169" s="10" t="s">
        <v>312</v>
      </c>
      <c r="D169" s="11" t="s">
        <v>221</v>
      </c>
      <c r="E169" s="11" t="s">
        <v>24</v>
      </c>
      <c r="F169" s="12">
        <v>337</v>
      </c>
      <c r="G169" s="12">
        <v>56</v>
      </c>
      <c r="H169" s="12">
        <v>4</v>
      </c>
      <c r="I169" s="6" t="s">
        <v>15</v>
      </c>
      <c r="J169" s="6" t="s">
        <v>18</v>
      </c>
      <c r="K169" s="6" t="s">
        <v>53</v>
      </c>
      <c r="L169" t="str">
        <f>VLOOKUP(E169,Lookup_Data!$C$7:$E$25,2,FALSE)</f>
        <v>England</v>
      </c>
      <c r="M169" t="str">
        <f>VLOOKUP(E169,Lookup_Data!$C$7:$E$25,3,FALSE)</f>
        <v>BUTTS</v>
      </c>
      <c r="N169" s="12">
        <f t="shared" si="34"/>
        <v>0</v>
      </c>
      <c r="O169" s="12">
        <f t="shared" si="35"/>
        <v>13</v>
      </c>
      <c r="P169" s="12">
        <f t="shared" si="27"/>
        <v>1</v>
      </c>
      <c r="Q169" s="12">
        <f t="shared" si="36"/>
        <v>0</v>
      </c>
      <c r="R169" s="12" t="str">
        <f t="shared" si="29"/>
        <v/>
      </c>
      <c r="S169" s="12" t="str">
        <f t="shared" si="37"/>
        <v/>
      </c>
      <c r="T169" s="12">
        <f t="shared" si="31"/>
        <v>0</v>
      </c>
      <c r="U169" s="12">
        <f t="shared" si="32"/>
        <v>0</v>
      </c>
      <c r="V169" s="12">
        <f t="shared" si="33"/>
        <v>0</v>
      </c>
    </row>
    <row r="170" spans="2:22" x14ac:dyDescent="0.2">
      <c r="B170" s="12" t="s">
        <v>309</v>
      </c>
      <c r="C170" s="10">
        <v>37569</v>
      </c>
      <c r="D170" s="11" t="s">
        <v>165</v>
      </c>
      <c r="E170" s="11" t="s">
        <v>24</v>
      </c>
      <c r="F170" s="12">
        <v>275</v>
      </c>
      <c r="G170" s="12">
        <v>53</v>
      </c>
      <c r="H170" s="12">
        <v>2</v>
      </c>
      <c r="I170" s="6" t="s">
        <v>15</v>
      </c>
      <c r="J170" s="6" t="s">
        <v>80</v>
      </c>
      <c r="K170" s="6" t="s">
        <v>17</v>
      </c>
      <c r="L170" t="str">
        <f>VLOOKUP(E170,Lookup_Data!$C$7:$E$25,2,FALSE)</f>
        <v>England</v>
      </c>
      <c r="M170" t="str">
        <f>VLOOKUP(E170,Lookup_Data!$C$7:$E$25,3,FALSE)</f>
        <v>BUTTS</v>
      </c>
      <c r="N170" s="12">
        <f t="shared" si="34"/>
        <v>0</v>
      </c>
      <c r="O170" s="12">
        <f t="shared" si="35"/>
        <v>14</v>
      </c>
      <c r="P170" s="12">
        <f t="shared" si="27"/>
        <v>2</v>
      </c>
      <c r="Q170" s="12">
        <f t="shared" si="36"/>
        <v>4</v>
      </c>
      <c r="R170" s="12" t="str">
        <f t="shared" si="29"/>
        <v>D</v>
      </c>
      <c r="S170" s="12" t="str">
        <f t="shared" si="37"/>
        <v>Loughborough 'D'</v>
      </c>
      <c r="T170" s="12">
        <f t="shared" si="31"/>
        <v>612</v>
      </c>
      <c r="U170" s="12">
        <f t="shared" si="32"/>
        <v>109</v>
      </c>
      <c r="V170" s="12">
        <f t="shared" si="33"/>
        <v>6</v>
      </c>
    </row>
    <row r="171" spans="2:22" x14ac:dyDescent="0.2">
      <c r="B171" s="12" t="s">
        <v>309</v>
      </c>
      <c r="C171" s="10">
        <v>37589</v>
      </c>
      <c r="D171" s="11" t="s">
        <v>82</v>
      </c>
      <c r="E171" s="11" t="s">
        <v>83</v>
      </c>
      <c r="F171" s="12">
        <v>474</v>
      </c>
      <c r="G171" s="12">
        <v>60</v>
      </c>
      <c r="H171" s="12">
        <v>7</v>
      </c>
      <c r="I171" s="6" t="s">
        <v>15</v>
      </c>
      <c r="J171" s="6" t="s">
        <v>18</v>
      </c>
      <c r="K171" s="6" t="s">
        <v>17</v>
      </c>
      <c r="L171" t="str">
        <f>VLOOKUP(E171,Lookup_Data!$C$7:$E$25,2,FALSE)</f>
        <v>England</v>
      </c>
      <c r="M171" t="str">
        <f>VLOOKUP(E171,Lookup_Data!$C$7:$E$25,3,FALSE)</f>
        <v>NEUAL</v>
      </c>
      <c r="N171" s="12">
        <f t="shared" si="34"/>
        <v>1</v>
      </c>
      <c r="O171" s="12">
        <f t="shared" si="35"/>
        <v>1</v>
      </c>
      <c r="P171" s="12">
        <f t="shared" si="27"/>
        <v>1</v>
      </c>
      <c r="Q171" s="12">
        <f t="shared" si="36"/>
        <v>0</v>
      </c>
      <c r="R171" s="12" t="str">
        <f t="shared" si="29"/>
        <v/>
      </c>
      <c r="S171" s="12" t="str">
        <f t="shared" si="37"/>
        <v/>
      </c>
      <c r="T171" s="12">
        <f t="shared" si="31"/>
        <v>0</v>
      </c>
      <c r="U171" s="12">
        <f t="shared" si="32"/>
        <v>0</v>
      </c>
      <c r="V171" s="12">
        <f t="shared" si="33"/>
        <v>0</v>
      </c>
    </row>
    <row r="172" spans="2:22" x14ac:dyDescent="0.2">
      <c r="B172" s="12" t="s">
        <v>309</v>
      </c>
      <c r="C172" s="10">
        <v>37589</v>
      </c>
      <c r="D172" s="11" t="s">
        <v>327</v>
      </c>
      <c r="E172" s="11" t="s">
        <v>83</v>
      </c>
      <c r="F172" s="12">
        <v>467</v>
      </c>
      <c r="G172" s="12">
        <v>60</v>
      </c>
      <c r="H172" s="12">
        <v>6</v>
      </c>
      <c r="I172" s="6" t="s">
        <v>15</v>
      </c>
      <c r="J172" s="6" t="s">
        <v>18</v>
      </c>
      <c r="K172" s="6" t="s">
        <v>17</v>
      </c>
      <c r="L172" t="str">
        <f>VLOOKUP(E172,Lookup_Data!$C$7:$E$25,2,FALSE)</f>
        <v>England</v>
      </c>
      <c r="M172" t="str">
        <f>VLOOKUP(E172,Lookup_Data!$C$7:$E$25,3,FALSE)</f>
        <v>NEUAL</v>
      </c>
      <c r="N172" s="12">
        <f t="shared" si="34"/>
        <v>0</v>
      </c>
      <c r="O172" s="12">
        <f t="shared" si="35"/>
        <v>2</v>
      </c>
      <c r="P172" s="12">
        <f t="shared" si="27"/>
        <v>2</v>
      </c>
      <c r="Q172" s="12">
        <f t="shared" si="36"/>
        <v>0</v>
      </c>
      <c r="R172" s="12" t="str">
        <f t="shared" si="29"/>
        <v/>
      </c>
      <c r="S172" s="12" t="str">
        <f t="shared" si="37"/>
        <v/>
      </c>
      <c r="T172" s="12">
        <f t="shared" si="31"/>
        <v>0</v>
      </c>
      <c r="U172" s="12">
        <f t="shared" si="32"/>
        <v>0</v>
      </c>
      <c r="V172" s="12">
        <f t="shared" si="33"/>
        <v>0</v>
      </c>
    </row>
    <row r="173" spans="2:22" x14ac:dyDescent="0.2">
      <c r="B173" s="12" t="s">
        <v>309</v>
      </c>
      <c r="C173" s="10">
        <v>37589</v>
      </c>
      <c r="D173" s="11" t="s">
        <v>120</v>
      </c>
      <c r="E173" s="11" t="s">
        <v>83</v>
      </c>
      <c r="F173" s="12">
        <v>413</v>
      </c>
      <c r="G173" s="12">
        <v>60</v>
      </c>
      <c r="H173" s="12">
        <v>3</v>
      </c>
      <c r="I173" s="6" t="s">
        <v>15</v>
      </c>
      <c r="J173" s="6" t="s">
        <v>18</v>
      </c>
      <c r="K173" s="6" t="s">
        <v>53</v>
      </c>
      <c r="L173" t="str">
        <f>VLOOKUP(E173,Lookup_Data!$C$7:$E$25,2,FALSE)</f>
        <v>England</v>
      </c>
      <c r="M173" t="str">
        <f>VLOOKUP(E173,Lookup_Data!$C$7:$E$25,3,FALSE)</f>
        <v>NEUAL</v>
      </c>
      <c r="N173" s="12">
        <f t="shared" si="34"/>
        <v>0</v>
      </c>
      <c r="O173" s="12">
        <f t="shared" si="35"/>
        <v>3</v>
      </c>
      <c r="P173" s="12">
        <f t="shared" si="27"/>
        <v>3</v>
      </c>
      <c r="Q173" s="12">
        <f t="shared" si="36"/>
        <v>0</v>
      </c>
      <c r="R173" s="12" t="str">
        <f t="shared" si="29"/>
        <v/>
      </c>
      <c r="S173" s="12" t="str">
        <f t="shared" si="37"/>
        <v/>
      </c>
      <c r="T173" s="12">
        <f t="shared" si="31"/>
        <v>0</v>
      </c>
      <c r="U173" s="12">
        <f t="shared" si="32"/>
        <v>0</v>
      </c>
      <c r="V173" s="12">
        <f t="shared" si="33"/>
        <v>0</v>
      </c>
    </row>
    <row r="174" spans="2:22" x14ac:dyDescent="0.2">
      <c r="B174" s="12" t="s">
        <v>309</v>
      </c>
      <c r="C174" s="10">
        <v>37589</v>
      </c>
      <c r="D174" s="11" t="s">
        <v>358</v>
      </c>
      <c r="E174" s="11" t="s">
        <v>83</v>
      </c>
      <c r="F174" s="12">
        <v>353</v>
      </c>
      <c r="G174" s="12">
        <v>56</v>
      </c>
      <c r="H174" s="12">
        <v>1</v>
      </c>
      <c r="I174" s="6" t="s">
        <v>15</v>
      </c>
      <c r="J174" s="6" t="s">
        <v>18</v>
      </c>
      <c r="K174" s="6" t="s">
        <v>53</v>
      </c>
      <c r="L174" t="str">
        <f>VLOOKUP(E174,Lookup_Data!$C$7:$E$25,2,FALSE)</f>
        <v>England</v>
      </c>
      <c r="M174" t="str">
        <f>VLOOKUP(E174,Lookup_Data!$C$7:$E$25,3,FALSE)</f>
        <v>NEUAL</v>
      </c>
      <c r="N174" s="12">
        <f t="shared" si="34"/>
        <v>0</v>
      </c>
      <c r="O174" s="12">
        <f t="shared" si="35"/>
        <v>4</v>
      </c>
      <c r="P174" s="12">
        <f t="shared" si="27"/>
        <v>4</v>
      </c>
      <c r="Q174" s="12">
        <f t="shared" si="36"/>
        <v>1</v>
      </c>
      <c r="R174" s="12" t="str">
        <f t="shared" si="29"/>
        <v>A</v>
      </c>
      <c r="S174" s="12" t="str">
        <f t="shared" si="37"/>
        <v>Northumbria 'A'</v>
      </c>
      <c r="T174" s="12">
        <f t="shared" ref="T174:T205" si="38">IF($P174=1,F174,IF($P174=2,F174+F173,IF($P174=3,F174+F173+F172,IF($P174=4,F174+F173+F172+F171,0))))*IF($N175=1,1,IF($P174=4,1,0))</f>
        <v>1707</v>
      </c>
      <c r="U174" s="12">
        <f t="shared" ref="U174:U205" si="39">IF($P174=1,G174,IF($P174=2,G174+G173,IF($P174=3,G174+G173+G172,IF($P174=4,G174+G173+G172+G171,0))))*IF($N175=1,1,IF($P174=4,1,0))</f>
        <v>236</v>
      </c>
      <c r="V174" s="12">
        <f t="shared" ref="V174:V205" si="40">IF($P174=1,H174,IF($P174=2,H174+H173,IF($P174=3,H174+H173+H172,IF($P174=4,H174+H173+H172+H171,0))))*IF($N175=1,1,IF($P174=4,1,0))</f>
        <v>17</v>
      </c>
    </row>
    <row r="175" spans="2:22" x14ac:dyDescent="0.2">
      <c r="B175" s="12" t="s">
        <v>309</v>
      </c>
      <c r="C175" s="10">
        <v>37589</v>
      </c>
      <c r="D175" s="11" t="s">
        <v>167</v>
      </c>
      <c r="E175" s="11" t="s">
        <v>83</v>
      </c>
      <c r="F175" s="12">
        <v>317</v>
      </c>
      <c r="G175" s="12">
        <v>56</v>
      </c>
      <c r="H175" s="12">
        <v>1</v>
      </c>
      <c r="I175" s="6" t="s">
        <v>15</v>
      </c>
      <c r="J175" s="6" t="s">
        <v>18</v>
      </c>
      <c r="K175" s="6" t="s">
        <v>53</v>
      </c>
      <c r="L175" t="str">
        <f>VLOOKUP(E175,Lookup_Data!$C$7:$E$25,2,FALSE)</f>
        <v>England</v>
      </c>
      <c r="M175" t="str">
        <f>VLOOKUP(E175,Lookup_Data!$C$7:$E$25,3,FALSE)</f>
        <v>NEUAL</v>
      </c>
      <c r="N175" s="12">
        <f t="shared" si="34"/>
        <v>0</v>
      </c>
      <c r="O175" s="12">
        <f t="shared" si="35"/>
        <v>5</v>
      </c>
      <c r="P175" s="12">
        <f t="shared" si="27"/>
        <v>1</v>
      </c>
      <c r="Q175" s="12">
        <f t="shared" si="36"/>
        <v>0</v>
      </c>
      <c r="R175" s="12" t="str">
        <f t="shared" si="29"/>
        <v/>
      </c>
      <c r="S175" s="12" t="str">
        <f t="shared" si="37"/>
        <v/>
      </c>
      <c r="T175" s="12">
        <f t="shared" si="38"/>
        <v>0</v>
      </c>
      <c r="U175" s="12">
        <f t="shared" si="39"/>
        <v>0</v>
      </c>
      <c r="V175" s="12">
        <f t="shared" si="40"/>
        <v>0</v>
      </c>
    </row>
    <row r="176" spans="2:22" x14ac:dyDescent="0.2">
      <c r="B176" s="12" t="s">
        <v>309</v>
      </c>
      <c r="C176" s="10">
        <v>37589</v>
      </c>
      <c r="D176" s="11" t="s">
        <v>178</v>
      </c>
      <c r="E176" s="11" t="s">
        <v>83</v>
      </c>
      <c r="F176" s="12">
        <v>251</v>
      </c>
      <c r="G176" s="12">
        <v>51</v>
      </c>
      <c r="H176" s="12">
        <v>0</v>
      </c>
      <c r="I176" s="6" t="s">
        <v>22</v>
      </c>
      <c r="J176" s="6" t="s">
        <v>18</v>
      </c>
      <c r="K176" s="6" t="s">
        <v>17</v>
      </c>
      <c r="L176" t="str">
        <f>VLOOKUP(E176,Lookup_Data!$C$7:$E$25,2,FALSE)</f>
        <v>England</v>
      </c>
      <c r="M176" t="str">
        <f>VLOOKUP(E176,Lookup_Data!$C$7:$E$25,3,FALSE)</f>
        <v>NEUAL</v>
      </c>
      <c r="N176" s="12">
        <f t="shared" si="34"/>
        <v>0</v>
      </c>
      <c r="O176" s="12">
        <f t="shared" si="35"/>
        <v>6</v>
      </c>
      <c r="P176" s="12">
        <f t="shared" si="27"/>
        <v>2</v>
      </c>
      <c r="Q176" s="12">
        <f t="shared" si="36"/>
        <v>2</v>
      </c>
      <c r="R176" s="12" t="str">
        <f t="shared" si="29"/>
        <v>B</v>
      </c>
      <c r="S176" s="12" t="str">
        <f t="shared" si="37"/>
        <v>Northumbria 'B'</v>
      </c>
      <c r="T176" s="12">
        <f t="shared" si="38"/>
        <v>568</v>
      </c>
      <c r="U176" s="12">
        <f t="shared" si="39"/>
        <v>107</v>
      </c>
      <c r="V176" s="12">
        <f t="shared" si="40"/>
        <v>1</v>
      </c>
    </row>
    <row r="177" spans="1:22" x14ac:dyDescent="0.2">
      <c r="B177" s="12" t="s">
        <v>309</v>
      </c>
      <c r="C177" s="10">
        <v>37584</v>
      </c>
      <c r="D177" s="11" t="s">
        <v>215</v>
      </c>
      <c r="E177" s="11" t="s">
        <v>211</v>
      </c>
      <c r="F177" s="12">
        <v>523</v>
      </c>
      <c r="G177" s="12">
        <v>60</v>
      </c>
      <c r="H177" s="12">
        <v>16</v>
      </c>
      <c r="I177" s="6" t="s">
        <v>15</v>
      </c>
      <c r="J177" s="6" t="s">
        <v>18</v>
      </c>
      <c r="K177" s="6" t="s">
        <v>17</v>
      </c>
      <c r="L177" t="str">
        <f>VLOOKUP(E177,Lookup_Data!$C$7:$E$25,2,FALSE)</f>
        <v>England</v>
      </c>
      <c r="M177" t="str">
        <f>VLOOKUP(E177,Lookup_Data!$C$7:$E$25,3,FALSE)</f>
        <v>BUTTS</v>
      </c>
      <c r="N177" s="12">
        <f t="shared" si="34"/>
        <v>1</v>
      </c>
      <c r="O177" s="12">
        <f t="shared" si="35"/>
        <v>1</v>
      </c>
      <c r="P177" s="12">
        <f t="shared" si="27"/>
        <v>1</v>
      </c>
      <c r="Q177" s="12">
        <f t="shared" si="36"/>
        <v>0</v>
      </c>
      <c r="R177" s="12" t="str">
        <f t="shared" si="29"/>
        <v/>
      </c>
      <c r="S177" s="12" t="str">
        <f t="shared" si="37"/>
        <v/>
      </c>
      <c r="T177" s="12">
        <f t="shared" si="38"/>
        <v>0</v>
      </c>
      <c r="U177" s="12">
        <f t="shared" si="39"/>
        <v>0</v>
      </c>
      <c r="V177" s="12">
        <f t="shared" si="40"/>
        <v>0</v>
      </c>
    </row>
    <row r="178" spans="1:22" x14ac:dyDescent="0.2">
      <c r="B178" s="12" t="s">
        <v>309</v>
      </c>
      <c r="C178" s="10">
        <v>37569</v>
      </c>
      <c r="D178" s="11" t="s">
        <v>214</v>
      </c>
      <c r="E178" s="11" t="s">
        <v>211</v>
      </c>
      <c r="F178" s="12">
        <v>518</v>
      </c>
      <c r="G178" s="12">
        <v>60</v>
      </c>
      <c r="H178" s="12">
        <v>15</v>
      </c>
      <c r="I178" s="6" t="s">
        <v>22</v>
      </c>
      <c r="J178" s="6" t="s">
        <v>18</v>
      </c>
      <c r="K178" s="6" t="s">
        <v>17</v>
      </c>
      <c r="L178" t="str">
        <f>VLOOKUP(E178,Lookup_Data!$C$7:$E$25,2,FALSE)</f>
        <v>England</v>
      </c>
      <c r="M178" t="str">
        <f>VLOOKUP(E178,Lookup_Data!$C$7:$E$25,3,FALSE)</f>
        <v>BUTTS</v>
      </c>
      <c r="N178" s="12">
        <f t="shared" si="34"/>
        <v>0</v>
      </c>
      <c r="O178" s="12">
        <f t="shared" si="35"/>
        <v>2</v>
      </c>
      <c r="P178" s="12">
        <f t="shared" si="27"/>
        <v>2</v>
      </c>
      <c r="Q178" s="12">
        <f t="shared" si="36"/>
        <v>0</v>
      </c>
      <c r="R178" s="12" t="str">
        <f t="shared" si="29"/>
        <v/>
      </c>
      <c r="S178" s="12" t="str">
        <f t="shared" si="37"/>
        <v/>
      </c>
      <c r="T178" s="12">
        <f t="shared" si="38"/>
        <v>0</v>
      </c>
      <c r="U178" s="12">
        <f t="shared" si="39"/>
        <v>0</v>
      </c>
      <c r="V178" s="12">
        <f t="shared" si="40"/>
        <v>0</v>
      </c>
    </row>
    <row r="179" spans="1:22" x14ac:dyDescent="0.2">
      <c r="B179" s="12" t="s">
        <v>309</v>
      </c>
      <c r="C179" s="10">
        <v>37584</v>
      </c>
      <c r="D179" s="11" t="s">
        <v>320</v>
      </c>
      <c r="E179" s="11" t="s">
        <v>211</v>
      </c>
      <c r="F179" s="12">
        <v>497</v>
      </c>
      <c r="G179" s="12">
        <v>60</v>
      </c>
      <c r="H179" s="12">
        <v>12</v>
      </c>
      <c r="I179" s="6" t="s">
        <v>22</v>
      </c>
      <c r="J179" s="6" t="s">
        <v>18</v>
      </c>
      <c r="K179" s="6" t="s">
        <v>17</v>
      </c>
      <c r="L179" t="str">
        <f>VLOOKUP(E179,Lookup_Data!$C$7:$E$25,2,FALSE)</f>
        <v>England</v>
      </c>
      <c r="M179" t="str">
        <f>VLOOKUP(E179,Lookup_Data!$C$7:$E$25,3,FALSE)</f>
        <v>BUTTS</v>
      </c>
      <c r="N179" s="12">
        <f t="shared" si="34"/>
        <v>0</v>
      </c>
      <c r="O179" s="12">
        <f t="shared" si="35"/>
        <v>3</v>
      </c>
      <c r="P179" s="12">
        <f t="shared" si="27"/>
        <v>3</v>
      </c>
      <c r="Q179" s="12">
        <f t="shared" si="36"/>
        <v>0</v>
      </c>
      <c r="R179" s="12" t="str">
        <f t="shared" si="29"/>
        <v/>
      </c>
      <c r="S179" s="12" t="str">
        <f t="shared" si="37"/>
        <v/>
      </c>
      <c r="T179" s="12">
        <f t="shared" si="38"/>
        <v>0</v>
      </c>
      <c r="U179" s="12">
        <f t="shared" si="39"/>
        <v>0</v>
      </c>
      <c r="V179" s="12">
        <f t="shared" si="40"/>
        <v>0</v>
      </c>
    </row>
    <row r="180" spans="1:22" x14ac:dyDescent="0.2">
      <c r="B180" s="12" t="s">
        <v>309</v>
      </c>
      <c r="C180" s="10">
        <v>37569</v>
      </c>
      <c r="D180" s="11" t="s">
        <v>216</v>
      </c>
      <c r="E180" s="11" t="s">
        <v>211</v>
      </c>
      <c r="F180" s="12">
        <v>495</v>
      </c>
      <c r="G180" s="12">
        <v>60</v>
      </c>
      <c r="H180" s="12">
        <v>10</v>
      </c>
      <c r="I180" s="6" t="s">
        <v>22</v>
      </c>
      <c r="J180" s="6" t="s">
        <v>18</v>
      </c>
      <c r="K180" s="6" t="s">
        <v>17</v>
      </c>
      <c r="L180" t="str">
        <f>VLOOKUP(E180,Lookup_Data!$C$7:$E$25,2,FALSE)</f>
        <v>England</v>
      </c>
      <c r="M180" t="str">
        <f>VLOOKUP(E180,Lookup_Data!$C$7:$E$25,3,FALSE)</f>
        <v>BUTTS</v>
      </c>
      <c r="N180" s="12">
        <f t="shared" si="34"/>
        <v>0</v>
      </c>
      <c r="O180" s="12">
        <f t="shared" si="35"/>
        <v>4</v>
      </c>
      <c r="P180" s="12">
        <f t="shared" si="27"/>
        <v>4</v>
      </c>
      <c r="Q180" s="12">
        <f t="shared" si="36"/>
        <v>1</v>
      </c>
      <c r="R180" s="12" t="str">
        <f t="shared" si="29"/>
        <v>A</v>
      </c>
      <c r="S180" s="12" t="str">
        <f t="shared" si="37"/>
        <v>Nottingham 'A'</v>
      </c>
      <c r="T180" s="12">
        <f t="shared" si="38"/>
        <v>2033</v>
      </c>
      <c r="U180" s="12">
        <f t="shared" si="39"/>
        <v>240</v>
      </c>
      <c r="V180" s="12">
        <f t="shared" si="40"/>
        <v>53</v>
      </c>
    </row>
    <row r="181" spans="1:22" x14ac:dyDescent="0.2">
      <c r="B181" s="12" t="s">
        <v>309</v>
      </c>
      <c r="C181" s="10">
        <v>37569</v>
      </c>
      <c r="D181" s="11" t="s">
        <v>324</v>
      </c>
      <c r="E181" s="11" t="s">
        <v>211</v>
      </c>
      <c r="F181" s="12">
        <v>475</v>
      </c>
      <c r="G181" s="12">
        <v>60</v>
      </c>
      <c r="H181" s="12">
        <v>4</v>
      </c>
      <c r="I181" s="6" t="s">
        <v>22</v>
      </c>
      <c r="J181" s="6" t="s">
        <v>18</v>
      </c>
      <c r="K181" s="6" t="s">
        <v>17</v>
      </c>
      <c r="L181" t="str">
        <f>VLOOKUP(E181,Lookup_Data!$C$7:$E$25,2,FALSE)</f>
        <v>England</v>
      </c>
      <c r="M181" t="str">
        <f>VLOOKUP(E181,Lookup_Data!$C$7:$E$25,3,FALSE)</f>
        <v>BUTTS</v>
      </c>
      <c r="N181" s="12">
        <f t="shared" si="34"/>
        <v>0</v>
      </c>
      <c r="O181" s="12">
        <f t="shared" si="35"/>
        <v>5</v>
      </c>
      <c r="P181" s="12">
        <f t="shared" si="27"/>
        <v>1</v>
      </c>
      <c r="Q181" s="12">
        <f t="shared" si="36"/>
        <v>0</v>
      </c>
      <c r="R181" s="12" t="str">
        <f t="shared" si="29"/>
        <v/>
      </c>
      <c r="S181" s="12" t="str">
        <f t="shared" si="37"/>
        <v/>
      </c>
      <c r="T181" s="12">
        <f t="shared" si="38"/>
        <v>0</v>
      </c>
      <c r="U181" s="12">
        <f t="shared" si="39"/>
        <v>0</v>
      </c>
      <c r="V181" s="12">
        <f t="shared" si="40"/>
        <v>0</v>
      </c>
    </row>
    <row r="182" spans="1:22" x14ac:dyDescent="0.2">
      <c r="B182" s="12" t="s">
        <v>309</v>
      </c>
      <c r="C182" s="10">
        <v>37576</v>
      </c>
      <c r="D182" s="11" t="s">
        <v>272</v>
      </c>
      <c r="E182" s="11" t="s">
        <v>211</v>
      </c>
      <c r="F182" s="12">
        <v>440</v>
      </c>
      <c r="G182" s="12">
        <v>60</v>
      </c>
      <c r="H182" s="12">
        <v>5</v>
      </c>
      <c r="I182" s="6" t="s">
        <v>15</v>
      </c>
      <c r="J182" s="6" t="s">
        <v>18</v>
      </c>
      <c r="K182" s="6" t="s">
        <v>53</v>
      </c>
      <c r="L182" t="str">
        <f>VLOOKUP(E182,Lookup_Data!$C$7:$E$25,2,FALSE)</f>
        <v>England</v>
      </c>
      <c r="M182" t="str">
        <f>VLOOKUP(E182,Lookup_Data!$C$7:$E$25,3,FALSE)</f>
        <v>BUTTS</v>
      </c>
      <c r="N182" s="12">
        <f t="shared" si="34"/>
        <v>0</v>
      </c>
      <c r="O182" s="12">
        <f t="shared" si="35"/>
        <v>6</v>
      </c>
      <c r="P182" s="12">
        <f t="shared" si="27"/>
        <v>2</v>
      </c>
      <c r="Q182" s="12">
        <f t="shared" si="36"/>
        <v>0</v>
      </c>
      <c r="R182" s="12" t="str">
        <f t="shared" si="29"/>
        <v/>
      </c>
      <c r="S182" s="12" t="str">
        <f t="shared" si="37"/>
        <v/>
      </c>
      <c r="T182" s="12">
        <f t="shared" si="38"/>
        <v>0</v>
      </c>
      <c r="U182" s="12">
        <f t="shared" si="39"/>
        <v>0</v>
      </c>
      <c r="V182" s="12">
        <f t="shared" si="40"/>
        <v>0</v>
      </c>
    </row>
    <row r="183" spans="1:22" x14ac:dyDescent="0.2">
      <c r="B183" s="12" t="s">
        <v>309</v>
      </c>
      <c r="C183" s="10">
        <v>37580</v>
      </c>
      <c r="D183" s="11" t="s">
        <v>228</v>
      </c>
      <c r="E183" s="11" t="s">
        <v>211</v>
      </c>
      <c r="F183" s="12">
        <v>438</v>
      </c>
      <c r="G183" s="12">
        <v>60</v>
      </c>
      <c r="H183" s="12">
        <v>8</v>
      </c>
      <c r="I183" s="6" t="s">
        <v>15</v>
      </c>
      <c r="J183" s="6" t="s">
        <v>18</v>
      </c>
      <c r="K183" s="6" t="s">
        <v>17</v>
      </c>
      <c r="L183" t="str">
        <f>VLOOKUP(E183,Lookup_Data!$C$7:$E$25,2,FALSE)</f>
        <v>England</v>
      </c>
      <c r="M183" t="str">
        <f>VLOOKUP(E183,Lookup_Data!$C$7:$E$25,3,FALSE)</f>
        <v>BUTTS</v>
      </c>
      <c r="N183" s="12">
        <f t="shared" si="34"/>
        <v>0</v>
      </c>
      <c r="O183" s="12">
        <f t="shared" si="35"/>
        <v>7</v>
      </c>
      <c r="P183" s="12">
        <f t="shared" si="27"/>
        <v>3</v>
      </c>
      <c r="Q183" s="12">
        <f t="shared" si="36"/>
        <v>0</v>
      </c>
      <c r="R183" s="12" t="str">
        <f t="shared" si="29"/>
        <v/>
      </c>
      <c r="S183" s="12" t="str">
        <f t="shared" si="37"/>
        <v/>
      </c>
      <c r="T183" s="12">
        <f t="shared" si="38"/>
        <v>0</v>
      </c>
      <c r="U183" s="12">
        <f t="shared" si="39"/>
        <v>0</v>
      </c>
      <c r="V183" s="12">
        <f t="shared" si="40"/>
        <v>0</v>
      </c>
    </row>
    <row r="184" spans="1:22" x14ac:dyDescent="0.2">
      <c r="B184" s="12" t="s">
        <v>309</v>
      </c>
      <c r="C184" s="10">
        <v>37584</v>
      </c>
      <c r="D184" s="11" t="s">
        <v>235</v>
      </c>
      <c r="E184" s="11" t="s">
        <v>211</v>
      </c>
      <c r="F184" s="12">
        <v>423</v>
      </c>
      <c r="G184" s="12">
        <v>60</v>
      </c>
      <c r="H184" s="12">
        <v>6</v>
      </c>
      <c r="I184" s="6" t="s">
        <v>15</v>
      </c>
      <c r="J184" s="6" t="s">
        <v>18</v>
      </c>
      <c r="K184" s="6" t="s">
        <v>53</v>
      </c>
      <c r="L184" t="str">
        <f>VLOOKUP(E184,Lookup_Data!$C$7:$E$25,2,FALSE)</f>
        <v>England</v>
      </c>
      <c r="M184" t="str">
        <f>VLOOKUP(E184,Lookup_Data!$C$7:$E$25,3,FALSE)</f>
        <v>BUTTS</v>
      </c>
      <c r="N184" s="12">
        <f t="shared" si="34"/>
        <v>0</v>
      </c>
      <c r="O184" s="12">
        <f t="shared" si="35"/>
        <v>8</v>
      </c>
      <c r="P184" s="12">
        <f t="shared" si="27"/>
        <v>4</v>
      </c>
      <c r="Q184" s="12">
        <f t="shared" si="36"/>
        <v>2</v>
      </c>
      <c r="R184" s="12" t="str">
        <f t="shared" si="29"/>
        <v>B</v>
      </c>
      <c r="S184" s="12" t="str">
        <f t="shared" si="37"/>
        <v>Nottingham 'B'</v>
      </c>
      <c r="T184" s="12">
        <f t="shared" si="38"/>
        <v>1776</v>
      </c>
      <c r="U184" s="12">
        <f t="shared" si="39"/>
        <v>240</v>
      </c>
      <c r="V184" s="12">
        <f t="shared" si="40"/>
        <v>23</v>
      </c>
    </row>
    <row r="185" spans="1:22" x14ac:dyDescent="0.2">
      <c r="B185" s="12" t="s">
        <v>309</v>
      </c>
      <c r="C185" s="10">
        <v>37569</v>
      </c>
      <c r="D185" s="11" t="s">
        <v>338</v>
      </c>
      <c r="E185" s="11" t="s">
        <v>211</v>
      </c>
      <c r="F185" s="12">
        <v>422</v>
      </c>
      <c r="G185" s="12">
        <v>60</v>
      </c>
      <c r="H185" s="12">
        <v>4</v>
      </c>
      <c r="I185" s="6" t="s">
        <v>15</v>
      </c>
      <c r="J185" s="6" t="s">
        <v>18</v>
      </c>
      <c r="K185" s="6" t="s">
        <v>17</v>
      </c>
      <c r="L185" t="str">
        <f>VLOOKUP(E185,Lookup_Data!$C$7:$E$25,2,FALSE)</f>
        <v>England</v>
      </c>
      <c r="M185" t="str">
        <f>VLOOKUP(E185,Lookup_Data!$C$7:$E$25,3,FALSE)</f>
        <v>BUTTS</v>
      </c>
      <c r="N185" s="12">
        <f t="shared" si="34"/>
        <v>0</v>
      </c>
      <c r="O185" s="12">
        <f t="shared" si="35"/>
        <v>9</v>
      </c>
      <c r="P185" s="12">
        <f t="shared" si="27"/>
        <v>1</v>
      </c>
      <c r="Q185" s="12">
        <f t="shared" si="36"/>
        <v>0</v>
      </c>
      <c r="R185" s="12" t="str">
        <f t="shared" si="29"/>
        <v/>
      </c>
      <c r="S185" s="12" t="str">
        <f t="shared" si="37"/>
        <v/>
      </c>
      <c r="T185" s="12">
        <f t="shared" si="38"/>
        <v>0</v>
      </c>
      <c r="U185" s="12">
        <f t="shared" si="39"/>
        <v>0</v>
      </c>
      <c r="V185" s="12">
        <f t="shared" si="40"/>
        <v>0</v>
      </c>
    </row>
    <row r="186" spans="1:22" x14ac:dyDescent="0.2">
      <c r="B186" s="12" t="s">
        <v>309</v>
      </c>
      <c r="C186" s="10">
        <v>37584</v>
      </c>
      <c r="D186" s="11" t="s">
        <v>257</v>
      </c>
      <c r="E186" s="11" t="s">
        <v>211</v>
      </c>
      <c r="F186" s="12">
        <v>417</v>
      </c>
      <c r="G186" s="12">
        <v>60</v>
      </c>
      <c r="H186" s="12">
        <v>2</v>
      </c>
      <c r="I186" s="6" t="s">
        <v>15</v>
      </c>
      <c r="J186" s="6" t="s">
        <v>18</v>
      </c>
      <c r="K186" s="6" t="s">
        <v>53</v>
      </c>
      <c r="L186" t="str">
        <f>VLOOKUP(E186,Lookup_Data!$C$7:$E$25,2,FALSE)</f>
        <v>England</v>
      </c>
      <c r="M186" t="str">
        <f>VLOOKUP(E186,Lookup_Data!$C$7:$E$25,3,FALSE)</f>
        <v>BUTTS</v>
      </c>
      <c r="N186" s="12">
        <f t="shared" si="34"/>
        <v>0</v>
      </c>
      <c r="O186" s="12">
        <f t="shared" si="35"/>
        <v>10</v>
      </c>
      <c r="P186" s="12">
        <f t="shared" si="27"/>
        <v>2</v>
      </c>
      <c r="Q186" s="12">
        <f t="shared" si="36"/>
        <v>0</v>
      </c>
      <c r="R186" s="12" t="str">
        <f t="shared" si="29"/>
        <v/>
      </c>
      <c r="S186" s="12" t="str">
        <f t="shared" si="37"/>
        <v/>
      </c>
      <c r="T186" s="12">
        <f t="shared" si="38"/>
        <v>0</v>
      </c>
      <c r="U186" s="12">
        <f t="shared" si="39"/>
        <v>0</v>
      </c>
      <c r="V186" s="12">
        <f t="shared" si="40"/>
        <v>0</v>
      </c>
    </row>
    <row r="187" spans="1:22" x14ac:dyDescent="0.2">
      <c r="B187" s="12" t="s">
        <v>309</v>
      </c>
      <c r="C187" s="10">
        <v>37569</v>
      </c>
      <c r="D187" s="11" t="s">
        <v>219</v>
      </c>
      <c r="E187" s="11" t="s">
        <v>211</v>
      </c>
      <c r="F187" s="12">
        <v>412</v>
      </c>
      <c r="G187" s="12">
        <v>58</v>
      </c>
      <c r="H187" s="12">
        <v>6</v>
      </c>
      <c r="I187" s="6" t="s">
        <v>15</v>
      </c>
      <c r="J187" s="6" t="s">
        <v>18</v>
      </c>
      <c r="K187" s="6" t="s">
        <v>17</v>
      </c>
      <c r="L187" t="str">
        <f>VLOOKUP(E187,Lookup_Data!$C$7:$E$25,2,FALSE)</f>
        <v>England</v>
      </c>
      <c r="M187" t="str">
        <f>VLOOKUP(E187,Lookup_Data!$C$7:$E$25,3,FALSE)</f>
        <v>BUTTS</v>
      </c>
      <c r="N187" s="12">
        <f t="shared" si="34"/>
        <v>0</v>
      </c>
      <c r="O187" s="12">
        <f t="shared" si="35"/>
        <v>11</v>
      </c>
      <c r="P187" s="12">
        <f t="shared" si="27"/>
        <v>3</v>
      </c>
      <c r="Q187" s="12">
        <f t="shared" si="36"/>
        <v>0</v>
      </c>
      <c r="R187" s="12" t="str">
        <f t="shared" si="29"/>
        <v/>
      </c>
      <c r="S187" s="12" t="str">
        <f t="shared" si="37"/>
        <v/>
      </c>
      <c r="T187" s="12">
        <f t="shared" si="38"/>
        <v>0</v>
      </c>
      <c r="U187" s="12">
        <f t="shared" si="39"/>
        <v>0</v>
      </c>
      <c r="V187" s="12">
        <f t="shared" si="40"/>
        <v>0</v>
      </c>
    </row>
    <row r="188" spans="1:22" x14ac:dyDescent="0.2">
      <c r="B188" s="12" t="s">
        <v>309</v>
      </c>
      <c r="C188" s="10">
        <v>37580</v>
      </c>
      <c r="D188" s="11" t="s">
        <v>341</v>
      </c>
      <c r="E188" s="11" t="s">
        <v>211</v>
      </c>
      <c r="F188" s="12">
        <v>410</v>
      </c>
      <c r="G188" s="12">
        <v>60</v>
      </c>
      <c r="H188" s="12">
        <v>2</v>
      </c>
      <c r="I188" s="6" t="s">
        <v>15</v>
      </c>
      <c r="J188" s="6" t="s">
        <v>18</v>
      </c>
      <c r="K188" s="6" t="s">
        <v>53</v>
      </c>
      <c r="L188" t="str">
        <f>VLOOKUP(E188,Lookup_Data!$C$7:$E$25,2,FALSE)</f>
        <v>England</v>
      </c>
      <c r="M188" t="str">
        <f>VLOOKUP(E188,Lookup_Data!$C$7:$E$25,3,FALSE)</f>
        <v>BUTTS</v>
      </c>
      <c r="N188" s="12">
        <f t="shared" si="34"/>
        <v>0</v>
      </c>
      <c r="O188" s="12">
        <f t="shared" si="35"/>
        <v>12</v>
      </c>
      <c r="P188" s="12">
        <f t="shared" si="27"/>
        <v>4</v>
      </c>
      <c r="Q188" s="12">
        <f t="shared" si="36"/>
        <v>3</v>
      </c>
      <c r="R188" s="12" t="str">
        <f t="shared" si="29"/>
        <v>C</v>
      </c>
      <c r="S188" s="12" t="str">
        <f t="shared" si="37"/>
        <v>Nottingham 'C'</v>
      </c>
      <c r="T188" s="12">
        <f t="shared" si="38"/>
        <v>1661</v>
      </c>
      <c r="U188" s="12">
        <f t="shared" si="39"/>
        <v>238</v>
      </c>
      <c r="V188" s="12">
        <f t="shared" si="40"/>
        <v>14</v>
      </c>
    </row>
    <row r="189" spans="1:22" x14ac:dyDescent="0.2">
      <c r="A189" t="s">
        <v>545</v>
      </c>
      <c r="B189" s="12" t="s">
        <v>309</v>
      </c>
      <c r="C189" s="10">
        <v>37576</v>
      </c>
      <c r="D189" s="11" t="s">
        <v>345</v>
      </c>
      <c r="E189" s="11" t="s">
        <v>211</v>
      </c>
      <c r="F189" s="12">
        <v>391</v>
      </c>
      <c r="G189" s="12">
        <v>60</v>
      </c>
      <c r="H189" s="12">
        <v>3</v>
      </c>
      <c r="I189" s="6" t="s">
        <v>22</v>
      </c>
      <c r="J189" s="6" t="s">
        <v>18</v>
      </c>
      <c r="K189" s="6" t="s">
        <v>53</v>
      </c>
      <c r="L189" t="str">
        <f>VLOOKUP(E189,Lookup_Data!$C$7:$E$25,2,FALSE)</f>
        <v>England</v>
      </c>
      <c r="M189" t="str">
        <f>VLOOKUP(E189,Lookup_Data!$C$7:$E$25,3,FALSE)</f>
        <v>BUTTS</v>
      </c>
      <c r="N189" s="12">
        <f t="shared" si="34"/>
        <v>0</v>
      </c>
      <c r="O189" s="12">
        <f t="shared" si="35"/>
        <v>13</v>
      </c>
      <c r="P189" s="12">
        <f t="shared" si="27"/>
        <v>1</v>
      </c>
      <c r="Q189" s="12">
        <f t="shared" si="36"/>
        <v>0</v>
      </c>
      <c r="R189" s="12" t="str">
        <f t="shared" si="29"/>
        <v/>
      </c>
      <c r="S189" s="12" t="str">
        <f t="shared" si="37"/>
        <v/>
      </c>
      <c r="T189" s="12">
        <f t="shared" si="38"/>
        <v>0</v>
      </c>
      <c r="U189" s="12">
        <f t="shared" si="39"/>
        <v>0</v>
      </c>
      <c r="V189" s="12">
        <f t="shared" si="40"/>
        <v>0</v>
      </c>
    </row>
    <row r="190" spans="1:22" x14ac:dyDescent="0.2">
      <c r="B190" s="12" t="s">
        <v>309</v>
      </c>
      <c r="C190" s="10">
        <v>37569</v>
      </c>
      <c r="D190" s="11" t="s">
        <v>212</v>
      </c>
      <c r="E190" s="11" t="s">
        <v>211</v>
      </c>
      <c r="F190" s="12">
        <v>363</v>
      </c>
      <c r="G190" s="12">
        <v>58</v>
      </c>
      <c r="H190" s="12">
        <v>1</v>
      </c>
      <c r="I190" s="6" t="s">
        <v>15</v>
      </c>
      <c r="J190" s="6" t="s">
        <v>18</v>
      </c>
      <c r="K190" s="6" t="s">
        <v>53</v>
      </c>
      <c r="L190" t="str">
        <f>VLOOKUP(E190,Lookup_Data!$C$7:$E$25,2,FALSE)</f>
        <v>England</v>
      </c>
      <c r="M190" t="str">
        <f>VLOOKUP(E190,Lookup_Data!$C$7:$E$25,3,FALSE)</f>
        <v>BUTTS</v>
      </c>
      <c r="N190" s="12">
        <f t="shared" si="34"/>
        <v>0</v>
      </c>
      <c r="O190" s="12">
        <f t="shared" si="35"/>
        <v>14</v>
      </c>
      <c r="P190" s="12">
        <f t="shared" si="27"/>
        <v>2</v>
      </c>
      <c r="Q190" s="12">
        <f t="shared" si="36"/>
        <v>0</v>
      </c>
      <c r="R190" s="12" t="str">
        <f t="shared" si="29"/>
        <v/>
      </c>
      <c r="S190" s="12" t="str">
        <f t="shared" si="37"/>
        <v/>
      </c>
      <c r="T190" s="12">
        <f t="shared" si="38"/>
        <v>0</v>
      </c>
      <c r="U190" s="12">
        <f t="shared" si="39"/>
        <v>0</v>
      </c>
      <c r="V190" s="12">
        <f t="shared" si="40"/>
        <v>0</v>
      </c>
    </row>
    <row r="191" spans="1:22" x14ac:dyDescent="0.2">
      <c r="B191" s="12" t="s">
        <v>309</v>
      </c>
      <c r="C191" s="10">
        <v>37584</v>
      </c>
      <c r="D191" s="11" t="s">
        <v>356</v>
      </c>
      <c r="E191" s="11" t="s">
        <v>211</v>
      </c>
      <c r="F191" s="12">
        <v>362</v>
      </c>
      <c r="G191" s="12">
        <v>58</v>
      </c>
      <c r="H191" s="12">
        <v>5</v>
      </c>
      <c r="I191" s="6" t="s">
        <v>22</v>
      </c>
      <c r="J191" s="6" t="s">
        <v>18</v>
      </c>
      <c r="K191" s="6" t="s">
        <v>53</v>
      </c>
      <c r="L191" t="str">
        <f>VLOOKUP(E191,Lookup_Data!$C$7:$E$25,2,FALSE)</f>
        <v>England</v>
      </c>
      <c r="M191" t="str">
        <f>VLOOKUP(E191,Lookup_Data!$C$7:$E$25,3,FALSE)</f>
        <v>BUTTS</v>
      </c>
      <c r="N191" s="12">
        <f t="shared" si="34"/>
        <v>0</v>
      </c>
      <c r="O191" s="12">
        <f t="shared" si="35"/>
        <v>15</v>
      </c>
      <c r="P191" s="12">
        <f t="shared" si="27"/>
        <v>3</v>
      </c>
      <c r="Q191" s="12">
        <f t="shared" si="36"/>
        <v>0</v>
      </c>
      <c r="R191" s="12" t="str">
        <f t="shared" si="29"/>
        <v/>
      </c>
      <c r="S191" s="12" t="str">
        <f t="shared" si="37"/>
        <v/>
      </c>
      <c r="T191" s="12">
        <f t="shared" si="38"/>
        <v>0</v>
      </c>
      <c r="U191" s="12">
        <f t="shared" si="39"/>
        <v>0</v>
      </c>
      <c r="V191" s="12">
        <f t="shared" si="40"/>
        <v>0</v>
      </c>
    </row>
    <row r="192" spans="1:22" x14ac:dyDescent="0.2">
      <c r="B192" s="12" t="s">
        <v>309</v>
      </c>
      <c r="C192" s="10">
        <v>37584</v>
      </c>
      <c r="D192" s="11" t="s">
        <v>226</v>
      </c>
      <c r="E192" s="11" t="s">
        <v>211</v>
      </c>
      <c r="F192" s="12">
        <v>359</v>
      </c>
      <c r="G192" s="12">
        <v>59</v>
      </c>
      <c r="H192" s="12">
        <v>2</v>
      </c>
      <c r="I192" s="6" t="s">
        <v>15</v>
      </c>
      <c r="J192" s="6" t="s">
        <v>18</v>
      </c>
      <c r="K192" s="6" t="s">
        <v>53</v>
      </c>
      <c r="L192" t="str">
        <f>VLOOKUP(E192,Lookup_Data!$C$7:$E$25,2,FALSE)</f>
        <v>England</v>
      </c>
      <c r="M192" t="str">
        <f>VLOOKUP(E192,Lookup_Data!$C$7:$E$25,3,FALSE)</f>
        <v>BUTTS</v>
      </c>
      <c r="N192" s="12">
        <f t="shared" si="34"/>
        <v>0</v>
      </c>
      <c r="O192" s="12">
        <f t="shared" si="35"/>
        <v>16</v>
      </c>
      <c r="P192" s="12">
        <f t="shared" si="27"/>
        <v>4</v>
      </c>
      <c r="Q192" s="12">
        <f t="shared" si="36"/>
        <v>4</v>
      </c>
      <c r="R192" s="12" t="str">
        <f t="shared" si="29"/>
        <v>D</v>
      </c>
      <c r="S192" s="12" t="str">
        <f t="shared" si="37"/>
        <v>Nottingham 'D'</v>
      </c>
      <c r="T192" s="12">
        <f t="shared" si="38"/>
        <v>1475</v>
      </c>
      <c r="U192" s="12">
        <f t="shared" si="39"/>
        <v>235</v>
      </c>
      <c r="V192" s="12">
        <f t="shared" si="40"/>
        <v>11</v>
      </c>
    </row>
    <row r="193" spans="2:22" x14ac:dyDescent="0.2">
      <c r="B193" s="12" t="s">
        <v>309</v>
      </c>
      <c r="C193" s="10">
        <v>37569</v>
      </c>
      <c r="D193" s="11" t="s">
        <v>364</v>
      </c>
      <c r="E193" s="11" t="s">
        <v>211</v>
      </c>
      <c r="F193" s="12">
        <v>334</v>
      </c>
      <c r="G193" s="12">
        <v>56</v>
      </c>
      <c r="H193" s="12">
        <v>4</v>
      </c>
      <c r="I193" s="6" t="s">
        <v>15</v>
      </c>
      <c r="J193" s="6" t="s">
        <v>18</v>
      </c>
      <c r="K193" s="6" t="s">
        <v>53</v>
      </c>
      <c r="L193" t="str">
        <f>VLOOKUP(E193,Lookup_Data!$C$7:$E$25,2,FALSE)</f>
        <v>England</v>
      </c>
      <c r="M193" t="str">
        <f>VLOOKUP(E193,Lookup_Data!$C$7:$E$25,3,FALSE)</f>
        <v>BUTTS</v>
      </c>
      <c r="N193" s="12">
        <f t="shared" si="34"/>
        <v>0</v>
      </c>
      <c r="O193" s="12">
        <f t="shared" si="35"/>
        <v>17</v>
      </c>
      <c r="P193" s="12">
        <f t="shared" si="27"/>
        <v>1</v>
      </c>
      <c r="Q193" s="12">
        <f t="shared" si="36"/>
        <v>0</v>
      </c>
      <c r="R193" s="12" t="str">
        <f t="shared" si="29"/>
        <v/>
      </c>
      <c r="S193" s="12" t="str">
        <f t="shared" si="37"/>
        <v/>
      </c>
      <c r="T193" s="12">
        <f t="shared" si="38"/>
        <v>0</v>
      </c>
      <c r="U193" s="12">
        <f t="shared" si="39"/>
        <v>0</v>
      </c>
      <c r="V193" s="12">
        <f t="shared" si="40"/>
        <v>0</v>
      </c>
    </row>
    <row r="194" spans="2:22" x14ac:dyDescent="0.2">
      <c r="B194" s="12" t="s">
        <v>309</v>
      </c>
      <c r="C194" s="10">
        <v>37576</v>
      </c>
      <c r="D194" s="11" t="s">
        <v>365</v>
      </c>
      <c r="E194" s="11" t="s">
        <v>211</v>
      </c>
      <c r="F194" s="12">
        <v>333</v>
      </c>
      <c r="G194" s="12">
        <v>56</v>
      </c>
      <c r="H194" s="12">
        <v>2</v>
      </c>
      <c r="I194" s="6" t="s">
        <v>15</v>
      </c>
      <c r="J194" s="6" t="s">
        <v>18</v>
      </c>
      <c r="K194" s="6" t="s">
        <v>53</v>
      </c>
      <c r="L194" t="str">
        <f>VLOOKUP(E194,Lookup_Data!$C$7:$E$25,2,FALSE)</f>
        <v>England</v>
      </c>
      <c r="M194" t="str">
        <f>VLOOKUP(E194,Lookup_Data!$C$7:$E$25,3,FALSE)</f>
        <v>BUTTS</v>
      </c>
      <c r="N194" s="12">
        <f t="shared" si="34"/>
        <v>0</v>
      </c>
      <c r="O194" s="12">
        <f t="shared" si="35"/>
        <v>18</v>
      </c>
      <c r="P194" s="12">
        <f t="shared" si="27"/>
        <v>2</v>
      </c>
      <c r="Q194" s="12">
        <f t="shared" si="36"/>
        <v>0</v>
      </c>
      <c r="R194" s="12" t="str">
        <f t="shared" si="29"/>
        <v/>
      </c>
      <c r="S194" s="12" t="str">
        <f t="shared" si="37"/>
        <v/>
      </c>
      <c r="T194" s="12">
        <f t="shared" si="38"/>
        <v>0</v>
      </c>
      <c r="U194" s="12">
        <f t="shared" si="39"/>
        <v>0</v>
      </c>
      <c r="V194" s="12">
        <f t="shared" si="40"/>
        <v>0</v>
      </c>
    </row>
    <row r="195" spans="2:22" x14ac:dyDescent="0.2">
      <c r="B195" s="12" t="s">
        <v>309</v>
      </c>
      <c r="C195" s="10">
        <v>37580</v>
      </c>
      <c r="D195" s="11" t="s">
        <v>374</v>
      </c>
      <c r="E195" s="11" t="s">
        <v>211</v>
      </c>
      <c r="F195" s="12">
        <v>307</v>
      </c>
      <c r="G195" s="12">
        <v>53</v>
      </c>
      <c r="H195" s="12">
        <v>3</v>
      </c>
      <c r="I195" s="6" t="s">
        <v>22</v>
      </c>
      <c r="J195" s="6" t="s">
        <v>18</v>
      </c>
      <c r="K195" s="6" t="s">
        <v>53</v>
      </c>
      <c r="L195" t="str">
        <f>VLOOKUP(E195,Lookup_Data!$C$7:$E$25,2,FALSE)</f>
        <v>England</v>
      </c>
      <c r="M195" t="str">
        <f>VLOOKUP(E195,Lookup_Data!$C$7:$E$25,3,FALSE)</f>
        <v>BUTTS</v>
      </c>
      <c r="N195" s="12">
        <f t="shared" si="34"/>
        <v>0</v>
      </c>
      <c r="O195" s="12">
        <f t="shared" si="35"/>
        <v>19</v>
      </c>
      <c r="P195" s="12">
        <f t="shared" si="27"/>
        <v>3</v>
      </c>
      <c r="Q195" s="12">
        <f t="shared" si="36"/>
        <v>0</v>
      </c>
      <c r="R195" s="12" t="str">
        <f t="shared" si="29"/>
        <v/>
      </c>
      <c r="S195" s="12" t="str">
        <f t="shared" si="37"/>
        <v/>
      </c>
      <c r="T195" s="12">
        <f t="shared" si="38"/>
        <v>0</v>
      </c>
      <c r="U195" s="12">
        <f t="shared" si="39"/>
        <v>0</v>
      </c>
      <c r="V195" s="12">
        <f t="shared" si="40"/>
        <v>0</v>
      </c>
    </row>
    <row r="196" spans="2:22" x14ac:dyDescent="0.2">
      <c r="B196" s="12" t="s">
        <v>309</v>
      </c>
      <c r="C196" s="10">
        <v>37584</v>
      </c>
      <c r="D196" s="11" t="s">
        <v>308</v>
      </c>
      <c r="E196" s="11" t="s">
        <v>211</v>
      </c>
      <c r="F196" s="12">
        <v>257</v>
      </c>
      <c r="G196" s="12">
        <v>52</v>
      </c>
      <c r="H196" s="12">
        <v>2</v>
      </c>
      <c r="I196" s="6" t="s">
        <v>22</v>
      </c>
      <c r="J196" s="6" t="s">
        <v>18</v>
      </c>
      <c r="K196" s="6" t="s">
        <v>53</v>
      </c>
      <c r="L196" t="str">
        <f>VLOOKUP(E196,Lookup_Data!$C$7:$E$25,2,FALSE)</f>
        <v>England</v>
      </c>
      <c r="M196" t="str">
        <f>VLOOKUP(E196,Lookup_Data!$C$7:$E$25,3,FALSE)</f>
        <v>BUTTS</v>
      </c>
      <c r="N196" s="12">
        <f t="shared" si="34"/>
        <v>0</v>
      </c>
      <c r="O196" s="12">
        <f t="shared" si="35"/>
        <v>20</v>
      </c>
      <c r="P196" s="12">
        <f t="shared" si="27"/>
        <v>4</v>
      </c>
      <c r="Q196" s="12">
        <f t="shared" si="36"/>
        <v>5</v>
      </c>
      <c r="R196" s="12" t="str">
        <f t="shared" si="29"/>
        <v>E</v>
      </c>
      <c r="S196" s="12" t="str">
        <f t="shared" si="37"/>
        <v>Nottingham 'E'</v>
      </c>
      <c r="T196" s="12">
        <f t="shared" si="38"/>
        <v>1231</v>
      </c>
      <c r="U196" s="12">
        <f t="shared" si="39"/>
        <v>217</v>
      </c>
      <c r="V196" s="12">
        <f t="shared" si="40"/>
        <v>11</v>
      </c>
    </row>
    <row r="197" spans="2:22" x14ac:dyDescent="0.2">
      <c r="B197" s="12" t="s">
        <v>309</v>
      </c>
      <c r="C197" s="10">
        <v>37584</v>
      </c>
      <c r="D197" s="11" t="s">
        <v>283</v>
      </c>
      <c r="E197" s="11" t="s">
        <v>211</v>
      </c>
      <c r="F197" s="12">
        <v>241</v>
      </c>
      <c r="G197" s="12">
        <v>48</v>
      </c>
      <c r="H197" s="12">
        <v>0</v>
      </c>
      <c r="I197" s="6" t="s">
        <v>22</v>
      </c>
      <c r="J197" s="6" t="s">
        <v>18</v>
      </c>
      <c r="K197" s="6" t="s">
        <v>53</v>
      </c>
      <c r="L197" t="str">
        <f>VLOOKUP(E197,Lookup_Data!$C$7:$E$25,2,FALSE)</f>
        <v>England</v>
      </c>
      <c r="M197" t="str">
        <f>VLOOKUP(E197,Lookup_Data!$C$7:$E$25,3,FALSE)</f>
        <v>BUTTS</v>
      </c>
      <c r="N197" s="12">
        <f t="shared" si="34"/>
        <v>0</v>
      </c>
      <c r="O197" s="12">
        <f t="shared" si="35"/>
        <v>21</v>
      </c>
      <c r="P197" s="12">
        <f t="shared" si="27"/>
        <v>1</v>
      </c>
      <c r="Q197" s="12">
        <f t="shared" si="36"/>
        <v>0</v>
      </c>
      <c r="R197" s="12" t="str">
        <f t="shared" si="29"/>
        <v/>
      </c>
      <c r="S197" s="12" t="str">
        <f t="shared" si="37"/>
        <v/>
      </c>
      <c r="T197" s="12">
        <f t="shared" si="38"/>
        <v>0</v>
      </c>
      <c r="U197" s="12">
        <f t="shared" si="39"/>
        <v>0</v>
      </c>
      <c r="V197" s="12">
        <f t="shared" si="40"/>
        <v>0</v>
      </c>
    </row>
    <row r="198" spans="2:22" x14ac:dyDescent="0.2">
      <c r="B198" s="12" t="s">
        <v>309</v>
      </c>
      <c r="C198" s="10">
        <v>37569</v>
      </c>
      <c r="D198" s="11" t="s">
        <v>279</v>
      </c>
      <c r="E198" s="11" t="s">
        <v>211</v>
      </c>
      <c r="F198" s="12">
        <v>235</v>
      </c>
      <c r="G198" s="12">
        <v>47</v>
      </c>
      <c r="H198" s="12">
        <v>1</v>
      </c>
      <c r="I198" s="6" t="s">
        <v>22</v>
      </c>
      <c r="J198" s="6" t="s">
        <v>18</v>
      </c>
      <c r="K198" s="6" t="s">
        <v>53</v>
      </c>
      <c r="L198" t="str">
        <f>VLOOKUP(E198,Lookup_Data!$C$7:$E$25,2,FALSE)</f>
        <v>England</v>
      </c>
      <c r="M198" t="str">
        <f>VLOOKUP(E198,Lookup_Data!$C$7:$E$25,3,FALSE)</f>
        <v>BUTTS</v>
      </c>
      <c r="N198" s="12">
        <f t="shared" si="34"/>
        <v>0</v>
      </c>
      <c r="O198" s="12">
        <f t="shared" si="35"/>
        <v>22</v>
      </c>
      <c r="P198" s="12">
        <f t="shared" si="27"/>
        <v>2</v>
      </c>
      <c r="Q198" s="12">
        <f t="shared" si="36"/>
        <v>6</v>
      </c>
      <c r="R198" s="12" t="str">
        <f t="shared" si="29"/>
        <v>F</v>
      </c>
      <c r="S198" s="12" t="str">
        <f t="shared" si="37"/>
        <v>Nottingham 'F'</v>
      </c>
      <c r="T198" s="12">
        <f t="shared" si="38"/>
        <v>476</v>
      </c>
      <c r="U198" s="12">
        <f t="shared" si="39"/>
        <v>95</v>
      </c>
      <c r="V198" s="12">
        <f t="shared" si="40"/>
        <v>1</v>
      </c>
    </row>
    <row r="199" spans="2:22" x14ac:dyDescent="0.2">
      <c r="B199" s="12" t="s">
        <v>309</v>
      </c>
      <c r="C199" s="10">
        <v>37588</v>
      </c>
      <c r="D199" s="11" t="s">
        <v>25</v>
      </c>
      <c r="E199" s="11" t="s">
        <v>26</v>
      </c>
      <c r="F199" s="12">
        <v>570</v>
      </c>
      <c r="G199" s="12">
        <v>60</v>
      </c>
      <c r="H199" s="12">
        <v>35</v>
      </c>
      <c r="I199" s="6" t="s">
        <v>15</v>
      </c>
      <c r="J199" s="6" t="s">
        <v>18</v>
      </c>
      <c r="K199" s="6" t="s">
        <v>17</v>
      </c>
      <c r="L199" t="str">
        <f>VLOOKUP(E199,Lookup_Data!$C$7:$E$25,2,FALSE)</f>
        <v>England</v>
      </c>
      <c r="M199" t="str">
        <f>VLOOKUP(E199,Lookup_Data!$C$7:$E$25,3,FALSE)</f>
        <v>BUTTS</v>
      </c>
      <c r="N199" s="12">
        <f t="shared" si="34"/>
        <v>1</v>
      </c>
      <c r="O199" s="12">
        <f t="shared" si="35"/>
        <v>1</v>
      </c>
      <c r="P199" s="12">
        <f t="shared" ref="P199:P256" si="41">IF(O199&lt;5,O199,4+O199-4*ROUNDUP(O199/4,0))</f>
        <v>1</v>
      </c>
      <c r="Q199" s="12">
        <f t="shared" si="36"/>
        <v>0</v>
      </c>
      <c r="R199" s="12" t="str">
        <f t="shared" si="29"/>
        <v/>
      </c>
      <c r="S199" s="12" t="str">
        <f t="shared" si="37"/>
        <v/>
      </c>
      <c r="T199" s="12">
        <f t="shared" si="38"/>
        <v>0</v>
      </c>
      <c r="U199" s="12">
        <f t="shared" si="39"/>
        <v>0</v>
      </c>
      <c r="V199" s="12">
        <f t="shared" si="40"/>
        <v>0</v>
      </c>
    </row>
    <row r="200" spans="2:22" x14ac:dyDescent="0.2">
      <c r="B200" s="12" t="s">
        <v>309</v>
      </c>
      <c r="C200" s="10">
        <v>37588</v>
      </c>
      <c r="D200" s="11" t="s">
        <v>55</v>
      </c>
      <c r="E200" s="11" t="s">
        <v>26</v>
      </c>
      <c r="F200" s="12">
        <v>546</v>
      </c>
      <c r="G200" s="12">
        <v>60</v>
      </c>
      <c r="H200" s="12">
        <v>22</v>
      </c>
      <c r="I200" s="6" t="s">
        <v>15</v>
      </c>
      <c r="J200" s="6" t="s">
        <v>18</v>
      </c>
      <c r="K200" s="6" t="s">
        <v>17</v>
      </c>
      <c r="L200" t="str">
        <f>VLOOKUP(E200,Lookup_Data!$C$7:$E$25,2,FALSE)</f>
        <v>England</v>
      </c>
      <c r="M200" t="str">
        <f>VLOOKUP(E200,Lookup_Data!$C$7:$E$25,3,FALSE)</f>
        <v>BUTTS</v>
      </c>
      <c r="N200" s="12">
        <f t="shared" si="34"/>
        <v>0</v>
      </c>
      <c r="O200" s="12">
        <f t="shared" si="35"/>
        <v>2</v>
      </c>
      <c r="P200" s="12">
        <f t="shared" si="41"/>
        <v>2</v>
      </c>
      <c r="Q200" s="12">
        <f t="shared" si="36"/>
        <v>0</v>
      </c>
      <c r="R200" s="12" t="str">
        <f t="shared" ref="R200:R256" si="42">IF(Q200=1,"A",IF(Q200=2,"B",IF(Q200=3,"C",IF(Q200=4,"D",IF(Q200=5,"E",IF(Q200=6,"F",IF(Q200=7,"G",IF(Q200=8,"H",""))))))))</f>
        <v/>
      </c>
      <c r="S200" s="12" t="str">
        <f t="shared" si="37"/>
        <v/>
      </c>
      <c r="T200" s="12">
        <f t="shared" si="38"/>
        <v>0</v>
      </c>
      <c r="U200" s="12">
        <f t="shared" si="39"/>
        <v>0</v>
      </c>
      <c r="V200" s="12">
        <f t="shared" si="40"/>
        <v>0</v>
      </c>
    </row>
    <row r="201" spans="2:22" x14ac:dyDescent="0.2">
      <c r="B201" s="12" t="s">
        <v>309</v>
      </c>
      <c r="C201" s="10">
        <v>37581</v>
      </c>
      <c r="D201" s="11" t="s">
        <v>51</v>
      </c>
      <c r="E201" s="11" t="s">
        <v>26</v>
      </c>
      <c r="F201" s="12">
        <v>535</v>
      </c>
      <c r="G201" s="12">
        <v>60</v>
      </c>
      <c r="H201" s="12">
        <v>18</v>
      </c>
      <c r="I201" s="6" t="s">
        <v>15</v>
      </c>
      <c r="J201" s="6" t="s">
        <v>18</v>
      </c>
      <c r="K201" s="6" t="s">
        <v>17</v>
      </c>
      <c r="L201" t="str">
        <f>VLOOKUP(E201,Lookup_Data!$C$7:$E$25,2,FALSE)</f>
        <v>England</v>
      </c>
      <c r="M201" t="str">
        <f>VLOOKUP(E201,Lookup_Data!$C$7:$E$25,3,FALSE)</f>
        <v>BUTTS</v>
      </c>
      <c r="N201" s="12">
        <f t="shared" si="34"/>
        <v>0</v>
      </c>
      <c r="O201" s="12">
        <f t="shared" si="35"/>
        <v>3</v>
      </c>
      <c r="P201" s="12">
        <f t="shared" si="41"/>
        <v>3</v>
      </c>
      <c r="Q201" s="12">
        <f t="shared" si="36"/>
        <v>0</v>
      </c>
      <c r="R201" s="12" t="str">
        <f t="shared" si="42"/>
        <v/>
      </c>
      <c r="S201" s="12" t="str">
        <f t="shared" si="37"/>
        <v/>
      </c>
      <c r="T201" s="12">
        <f t="shared" si="38"/>
        <v>0</v>
      </c>
      <c r="U201" s="12">
        <f t="shared" si="39"/>
        <v>0</v>
      </c>
      <c r="V201" s="12">
        <f t="shared" si="40"/>
        <v>0</v>
      </c>
    </row>
    <row r="202" spans="2:22" x14ac:dyDescent="0.2">
      <c r="B202" s="12" t="s">
        <v>309</v>
      </c>
      <c r="C202" s="10">
        <v>37569</v>
      </c>
      <c r="D202" s="11" t="s">
        <v>67</v>
      </c>
      <c r="E202" s="11" t="s">
        <v>26</v>
      </c>
      <c r="F202" s="12">
        <v>526</v>
      </c>
      <c r="G202" s="12">
        <v>60</v>
      </c>
      <c r="H202" s="12">
        <v>15</v>
      </c>
      <c r="I202" s="6" t="s">
        <v>22</v>
      </c>
      <c r="J202" s="6" t="s">
        <v>18</v>
      </c>
      <c r="K202" s="6" t="s">
        <v>17</v>
      </c>
      <c r="L202" t="str">
        <f>VLOOKUP(E202,Lookup_Data!$C$7:$E$25,2,FALSE)</f>
        <v>England</v>
      </c>
      <c r="M202" t="str">
        <f>VLOOKUP(E202,Lookup_Data!$C$7:$E$25,3,FALSE)</f>
        <v>BUTTS</v>
      </c>
      <c r="N202" s="12">
        <f t="shared" si="34"/>
        <v>0</v>
      </c>
      <c r="O202" s="12">
        <f t="shared" si="35"/>
        <v>4</v>
      </c>
      <c r="P202" s="12">
        <f t="shared" si="41"/>
        <v>4</v>
      </c>
      <c r="Q202" s="12">
        <f t="shared" si="36"/>
        <v>1</v>
      </c>
      <c r="R202" s="12" t="str">
        <f t="shared" si="42"/>
        <v>A</v>
      </c>
      <c r="S202" s="12" t="str">
        <f t="shared" si="37"/>
        <v>Oxford 'A'</v>
      </c>
      <c r="T202" s="12">
        <f t="shared" si="38"/>
        <v>2177</v>
      </c>
      <c r="U202" s="12">
        <f t="shared" si="39"/>
        <v>240</v>
      </c>
      <c r="V202" s="12">
        <f t="shared" si="40"/>
        <v>90</v>
      </c>
    </row>
    <row r="203" spans="2:22" x14ac:dyDescent="0.2">
      <c r="B203" s="12" t="s">
        <v>309</v>
      </c>
      <c r="C203" s="10">
        <v>37569</v>
      </c>
      <c r="D203" s="11" t="s">
        <v>204</v>
      </c>
      <c r="E203" s="11" t="s">
        <v>26</v>
      </c>
      <c r="F203" s="12">
        <v>505</v>
      </c>
      <c r="G203" s="12">
        <v>60</v>
      </c>
      <c r="H203" s="12">
        <v>13</v>
      </c>
      <c r="I203" s="6" t="s">
        <v>22</v>
      </c>
      <c r="J203" s="6" t="s">
        <v>18</v>
      </c>
      <c r="K203" s="6" t="s">
        <v>17</v>
      </c>
      <c r="L203" t="str">
        <f>VLOOKUP(E203,Lookup_Data!$C$7:$E$25,2,FALSE)</f>
        <v>England</v>
      </c>
      <c r="M203" t="str">
        <f>VLOOKUP(E203,Lookup_Data!$C$7:$E$25,3,FALSE)</f>
        <v>BUTTS</v>
      </c>
      <c r="N203" s="12">
        <f t="shared" si="34"/>
        <v>0</v>
      </c>
      <c r="O203" s="12">
        <f t="shared" si="35"/>
        <v>5</v>
      </c>
      <c r="P203" s="12">
        <f t="shared" si="41"/>
        <v>1</v>
      </c>
      <c r="Q203" s="12">
        <f t="shared" si="36"/>
        <v>0</v>
      </c>
      <c r="R203" s="12" t="str">
        <f t="shared" si="42"/>
        <v/>
      </c>
      <c r="S203" s="12" t="str">
        <f t="shared" si="37"/>
        <v/>
      </c>
      <c r="T203" s="12">
        <f t="shared" si="38"/>
        <v>0</v>
      </c>
      <c r="U203" s="12">
        <f t="shared" si="39"/>
        <v>0</v>
      </c>
      <c r="V203" s="12">
        <f t="shared" si="40"/>
        <v>0</v>
      </c>
    </row>
    <row r="204" spans="2:22" x14ac:dyDescent="0.2">
      <c r="B204" s="12" t="s">
        <v>309</v>
      </c>
      <c r="C204" s="10">
        <v>37582</v>
      </c>
      <c r="D204" s="11" t="s">
        <v>86</v>
      </c>
      <c r="E204" s="11" t="s">
        <v>26</v>
      </c>
      <c r="F204" s="12">
        <v>505</v>
      </c>
      <c r="G204" s="12">
        <v>60</v>
      </c>
      <c r="H204" s="12">
        <v>12</v>
      </c>
      <c r="I204" s="6" t="s">
        <v>15</v>
      </c>
      <c r="J204" s="6" t="s">
        <v>18</v>
      </c>
      <c r="K204" s="6" t="s">
        <v>53</v>
      </c>
      <c r="L204" t="str">
        <f>VLOOKUP(E204,Lookup_Data!$C$7:$E$25,2,FALSE)</f>
        <v>England</v>
      </c>
      <c r="M204" t="str">
        <f>VLOOKUP(E204,Lookup_Data!$C$7:$E$25,3,FALSE)</f>
        <v>BUTTS</v>
      </c>
      <c r="N204" s="12">
        <f t="shared" si="34"/>
        <v>0</v>
      </c>
      <c r="O204" s="12">
        <f t="shared" si="35"/>
        <v>6</v>
      </c>
      <c r="P204" s="12">
        <f t="shared" si="41"/>
        <v>2</v>
      </c>
      <c r="Q204" s="12">
        <f t="shared" si="36"/>
        <v>0</v>
      </c>
      <c r="R204" s="12" t="str">
        <f t="shared" si="42"/>
        <v/>
      </c>
      <c r="S204" s="12" t="str">
        <f t="shared" si="37"/>
        <v/>
      </c>
      <c r="T204" s="12">
        <f t="shared" si="38"/>
        <v>0</v>
      </c>
      <c r="U204" s="12">
        <f t="shared" si="39"/>
        <v>0</v>
      </c>
      <c r="V204" s="12">
        <f t="shared" si="40"/>
        <v>0</v>
      </c>
    </row>
    <row r="205" spans="2:22" x14ac:dyDescent="0.2">
      <c r="B205" s="12" t="s">
        <v>309</v>
      </c>
      <c r="C205" s="10">
        <v>37569</v>
      </c>
      <c r="D205" s="11" t="s">
        <v>322</v>
      </c>
      <c r="E205" s="11" t="s">
        <v>26</v>
      </c>
      <c r="F205" s="12">
        <v>483</v>
      </c>
      <c r="G205" s="12">
        <v>58</v>
      </c>
      <c r="H205" s="12">
        <v>6</v>
      </c>
      <c r="I205" s="6" t="s">
        <v>22</v>
      </c>
      <c r="J205" s="6" t="s">
        <v>18</v>
      </c>
      <c r="K205" s="6" t="s">
        <v>17</v>
      </c>
      <c r="L205" t="str">
        <f>VLOOKUP(E205,Lookup_Data!$C$7:$E$25,2,FALSE)</f>
        <v>England</v>
      </c>
      <c r="M205" t="str">
        <f>VLOOKUP(E205,Lookup_Data!$C$7:$E$25,3,FALSE)</f>
        <v>BUTTS</v>
      </c>
      <c r="N205" s="12">
        <f t="shared" si="34"/>
        <v>0</v>
      </c>
      <c r="O205" s="12">
        <f t="shared" si="35"/>
        <v>7</v>
      </c>
      <c r="P205" s="12">
        <f t="shared" si="41"/>
        <v>3</v>
      </c>
      <c r="Q205" s="12">
        <f t="shared" si="36"/>
        <v>0</v>
      </c>
      <c r="R205" s="12" t="str">
        <f t="shared" si="42"/>
        <v/>
      </c>
      <c r="S205" s="12" t="str">
        <f t="shared" si="37"/>
        <v/>
      </c>
      <c r="T205" s="12">
        <f t="shared" si="38"/>
        <v>0</v>
      </c>
      <c r="U205" s="12">
        <f t="shared" si="39"/>
        <v>0</v>
      </c>
      <c r="V205" s="12">
        <f t="shared" si="40"/>
        <v>0</v>
      </c>
    </row>
    <row r="206" spans="2:22" x14ac:dyDescent="0.2">
      <c r="B206" s="12" t="s">
        <v>309</v>
      </c>
      <c r="C206" s="10">
        <v>37568</v>
      </c>
      <c r="D206" s="11" t="s">
        <v>225</v>
      </c>
      <c r="E206" s="11" t="s">
        <v>26</v>
      </c>
      <c r="F206" s="12">
        <v>481</v>
      </c>
      <c r="G206" s="12">
        <v>60</v>
      </c>
      <c r="H206" s="12">
        <v>4</v>
      </c>
      <c r="I206" s="6" t="s">
        <v>15</v>
      </c>
      <c r="J206" s="6" t="s">
        <v>18</v>
      </c>
      <c r="K206" s="6" t="s">
        <v>17</v>
      </c>
      <c r="L206" t="str">
        <f>VLOOKUP(E206,Lookup_Data!$C$7:$E$25,2,FALSE)</f>
        <v>England</v>
      </c>
      <c r="M206" t="str">
        <f>VLOOKUP(E206,Lookup_Data!$C$7:$E$25,3,FALSE)</f>
        <v>BUTTS</v>
      </c>
      <c r="N206" s="12">
        <f t="shared" si="34"/>
        <v>0</v>
      </c>
      <c r="O206" s="12">
        <f t="shared" si="35"/>
        <v>8</v>
      </c>
      <c r="P206" s="12">
        <f t="shared" si="41"/>
        <v>4</v>
      </c>
      <c r="Q206" s="12">
        <f t="shared" si="36"/>
        <v>2</v>
      </c>
      <c r="R206" s="12" t="str">
        <f t="shared" si="42"/>
        <v>B</v>
      </c>
      <c r="S206" s="12" t="str">
        <f t="shared" si="37"/>
        <v>Oxford 'B'</v>
      </c>
      <c r="T206" s="12">
        <f t="shared" ref="T206:T237" si="43">IF($P206=1,F206,IF($P206=2,F206+F205,IF($P206=3,F206+F205+F204,IF($P206=4,F206+F205+F204+F203,0))))*IF($N207=1,1,IF($P206=4,1,0))</f>
        <v>1974</v>
      </c>
      <c r="U206" s="12">
        <f t="shared" ref="U206:U237" si="44">IF($P206=1,G206,IF($P206=2,G206+G205,IF($P206=3,G206+G205+G204,IF($P206=4,G206+G205+G204+G203,0))))*IF($N207=1,1,IF($P206=4,1,0))</f>
        <v>238</v>
      </c>
      <c r="V206" s="12">
        <f t="shared" ref="V206:V237" si="45">IF($P206=1,H206,IF($P206=2,H206+H205,IF($P206=3,H206+H205+H204,IF($P206=4,H206+H205+H204+H203,0))))*IF($N207=1,1,IF($P206=4,1,0))</f>
        <v>35</v>
      </c>
    </row>
    <row r="207" spans="2:22" x14ac:dyDescent="0.2">
      <c r="B207" s="12" t="s">
        <v>309</v>
      </c>
      <c r="C207" s="10">
        <v>37571</v>
      </c>
      <c r="D207" s="11" t="s">
        <v>224</v>
      </c>
      <c r="E207" s="11" t="s">
        <v>26</v>
      </c>
      <c r="F207" s="12">
        <v>475</v>
      </c>
      <c r="G207" s="12">
        <v>60</v>
      </c>
      <c r="H207" s="12">
        <v>7</v>
      </c>
      <c r="I207" s="6" t="s">
        <v>22</v>
      </c>
      <c r="J207" s="6" t="s">
        <v>18</v>
      </c>
      <c r="K207" s="6" t="s">
        <v>17</v>
      </c>
      <c r="L207" t="str">
        <f>VLOOKUP(E207,Lookup_Data!$C$7:$E$25,2,FALSE)</f>
        <v>England</v>
      </c>
      <c r="M207" t="str">
        <f>VLOOKUP(E207,Lookup_Data!$C$7:$E$25,3,FALSE)</f>
        <v>BUTTS</v>
      </c>
      <c r="N207" s="12">
        <f t="shared" si="34"/>
        <v>0</v>
      </c>
      <c r="O207" s="12">
        <f t="shared" si="35"/>
        <v>9</v>
      </c>
      <c r="P207" s="12">
        <f t="shared" si="41"/>
        <v>1</v>
      </c>
      <c r="Q207" s="12">
        <f t="shared" si="36"/>
        <v>0</v>
      </c>
      <c r="R207" s="12" t="str">
        <f t="shared" si="42"/>
        <v/>
      </c>
      <c r="S207" s="12" t="str">
        <f t="shared" si="37"/>
        <v/>
      </c>
      <c r="T207" s="12">
        <f t="shared" si="43"/>
        <v>0</v>
      </c>
      <c r="U207" s="12">
        <f t="shared" si="44"/>
        <v>0</v>
      </c>
      <c r="V207" s="12">
        <f t="shared" si="45"/>
        <v>0</v>
      </c>
    </row>
    <row r="208" spans="2:22" x14ac:dyDescent="0.2">
      <c r="B208" s="12" t="s">
        <v>309</v>
      </c>
      <c r="C208" s="10">
        <v>37569</v>
      </c>
      <c r="D208" s="11" t="s">
        <v>328</v>
      </c>
      <c r="E208" s="11" t="s">
        <v>26</v>
      </c>
      <c r="F208" s="12">
        <v>456</v>
      </c>
      <c r="G208" s="12">
        <v>60</v>
      </c>
      <c r="H208" s="12">
        <v>5</v>
      </c>
      <c r="I208" s="6" t="s">
        <v>15</v>
      </c>
      <c r="J208" s="6" t="s">
        <v>18</v>
      </c>
      <c r="K208" s="6" t="s">
        <v>17</v>
      </c>
      <c r="L208" t="str">
        <f>VLOOKUP(E208,Lookup_Data!$C$7:$E$25,2,FALSE)</f>
        <v>England</v>
      </c>
      <c r="M208" t="str">
        <f>VLOOKUP(E208,Lookup_Data!$C$7:$E$25,3,FALSE)</f>
        <v>BUTTS</v>
      </c>
      <c r="N208" s="12">
        <f t="shared" si="34"/>
        <v>0</v>
      </c>
      <c r="O208" s="12">
        <f t="shared" si="35"/>
        <v>10</v>
      </c>
      <c r="P208" s="12">
        <f t="shared" si="41"/>
        <v>2</v>
      </c>
      <c r="Q208" s="12">
        <f t="shared" si="36"/>
        <v>0</v>
      </c>
      <c r="R208" s="12" t="str">
        <f t="shared" si="42"/>
        <v/>
      </c>
      <c r="S208" s="12" t="str">
        <f t="shared" si="37"/>
        <v/>
      </c>
      <c r="T208" s="12">
        <f t="shared" si="43"/>
        <v>0</v>
      </c>
      <c r="U208" s="12">
        <f t="shared" si="44"/>
        <v>0</v>
      </c>
      <c r="V208" s="12">
        <f t="shared" si="45"/>
        <v>0</v>
      </c>
    </row>
    <row r="209" spans="2:22" x14ac:dyDescent="0.2">
      <c r="B209" s="12" t="s">
        <v>309</v>
      </c>
      <c r="C209" s="10">
        <v>37588</v>
      </c>
      <c r="D209" s="11" t="s">
        <v>262</v>
      </c>
      <c r="E209" s="11" t="s">
        <v>26</v>
      </c>
      <c r="F209" s="12">
        <v>454</v>
      </c>
      <c r="G209" s="12">
        <v>60</v>
      </c>
      <c r="H209" s="12">
        <v>6</v>
      </c>
      <c r="I209" s="6" t="s">
        <v>15</v>
      </c>
      <c r="J209" s="6" t="s">
        <v>18</v>
      </c>
      <c r="K209" s="6" t="s">
        <v>17</v>
      </c>
      <c r="L209" t="str">
        <f>VLOOKUP(E209,Lookup_Data!$C$7:$E$25,2,FALSE)</f>
        <v>England</v>
      </c>
      <c r="M209" t="str">
        <f>VLOOKUP(E209,Lookup_Data!$C$7:$E$25,3,FALSE)</f>
        <v>BUTTS</v>
      </c>
      <c r="N209" s="12">
        <f t="shared" si="34"/>
        <v>0</v>
      </c>
      <c r="O209" s="12">
        <f t="shared" si="35"/>
        <v>11</v>
      </c>
      <c r="P209" s="12">
        <f t="shared" si="41"/>
        <v>3</v>
      </c>
      <c r="Q209" s="12">
        <f t="shared" si="36"/>
        <v>0</v>
      </c>
      <c r="R209" s="12" t="str">
        <f t="shared" si="42"/>
        <v/>
      </c>
      <c r="S209" s="12" t="str">
        <f t="shared" si="37"/>
        <v/>
      </c>
      <c r="T209" s="12">
        <f t="shared" si="43"/>
        <v>0</v>
      </c>
      <c r="U209" s="12">
        <f t="shared" si="44"/>
        <v>0</v>
      </c>
      <c r="V209" s="12">
        <f t="shared" si="45"/>
        <v>0</v>
      </c>
    </row>
    <row r="210" spans="2:22" x14ac:dyDescent="0.2">
      <c r="B210" s="12" t="s">
        <v>309</v>
      </c>
      <c r="D210" s="11" t="s">
        <v>339</v>
      </c>
      <c r="E210" s="11" t="s">
        <v>26</v>
      </c>
      <c r="F210" s="12">
        <v>411</v>
      </c>
      <c r="G210" s="12">
        <v>59</v>
      </c>
      <c r="H210" s="12">
        <v>3</v>
      </c>
      <c r="I210" s="6" t="s">
        <v>15</v>
      </c>
      <c r="J210" s="6" t="s">
        <v>18</v>
      </c>
      <c r="K210" s="6" t="s">
        <v>53</v>
      </c>
      <c r="L210" t="str">
        <f>VLOOKUP(E210,Lookup_Data!$C$7:$E$25,2,FALSE)</f>
        <v>England</v>
      </c>
      <c r="M210" t="str">
        <f>VLOOKUP(E210,Lookup_Data!$C$7:$E$25,3,FALSE)</f>
        <v>BUTTS</v>
      </c>
      <c r="N210" s="12">
        <f t="shared" si="34"/>
        <v>0</v>
      </c>
      <c r="O210" s="12">
        <f t="shared" si="35"/>
        <v>12</v>
      </c>
      <c r="P210" s="12">
        <f t="shared" si="41"/>
        <v>4</v>
      </c>
      <c r="Q210" s="12">
        <f t="shared" si="36"/>
        <v>3</v>
      </c>
      <c r="R210" s="12" t="str">
        <f t="shared" si="42"/>
        <v>C</v>
      </c>
      <c r="S210" s="12" t="str">
        <f t="shared" si="37"/>
        <v>Oxford 'C'</v>
      </c>
      <c r="T210" s="12">
        <f t="shared" si="43"/>
        <v>1796</v>
      </c>
      <c r="U210" s="12">
        <f t="shared" si="44"/>
        <v>239</v>
      </c>
      <c r="V210" s="12">
        <f t="shared" si="45"/>
        <v>21</v>
      </c>
    </row>
    <row r="211" spans="2:22" x14ac:dyDescent="0.2">
      <c r="B211" s="12" t="s">
        <v>309</v>
      </c>
      <c r="D211" s="11" t="s">
        <v>343</v>
      </c>
      <c r="E211" s="11" t="s">
        <v>26</v>
      </c>
      <c r="F211" s="12">
        <v>402</v>
      </c>
      <c r="G211" s="12">
        <v>59</v>
      </c>
      <c r="H211" s="12">
        <v>2</v>
      </c>
      <c r="I211" s="6" t="s">
        <v>15</v>
      </c>
      <c r="J211" s="6" t="s">
        <v>18</v>
      </c>
      <c r="K211" s="6" t="s">
        <v>53</v>
      </c>
      <c r="L211" t="str">
        <f>VLOOKUP(E211,Lookup_Data!$C$7:$E$25,2,FALSE)</f>
        <v>England</v>
      </c>
      <c r="M211" t="str">
        <f>VLOOKUP(E211,Lookup_Data!$C$7:$E$25,3,FALSE)</f>
        <v>BUTTS</v>
      </c>
      <c r="N211" s="12">
        <f t="shared" si="34"/>
        <v>0</v>
      </c>
      <c r="O211" s="12">
        <f t="shared" si="35"/>
        <v>13</v>
      </c>
      <c r="P211" s="12">
        <f t="shared" si="41"/>
        <v>1</v>
      </c>
      <c r="Q211" s="12">
        <f t="shared" si="36"/>
        <v>0</v>
      </c>
      <c r="R211" s="12" t="str">
        <f t="shared" si="42"/>
        <v/>
      </c>
      <c r="S211" s="12" t="str">
        <f t="shared" si="37"/>
        <v/>
      </c>
      <c r="T211" s="12">
        <f t="shared" si="43"/>
        <v>0</v>
      </c>
      <c r="U211" s="12">
        <f t="shared" si="44"/>
        <v>0</v>
      </c>
      <c r="V211" s="12">
        <f t="shared" si="45"/>
        <v>0</v>
      </c>
    </row>
    <row r="212" spans="2:22" x14ac:dyDescent="0.2">
      <c r="B212" s="12" t="s">
        <v>309</v>
      </c>
      <c r="C212" s="10">
        <v>37584</v>
      </c>
      <c r="D212" s="11" t="s">
        <v>247</v>
      </c>
      <c r="E212" s="11" t="s">
        <v>26</v>
      </c>
      <c r="F212" s="12">
        <v>354</v>
      </c>
      <c r="G212" s="12">
        <v>58</v>
      </c>
      <c r="H212" s="12">
        <v>1</v>
      </c>
      <c r="I212" s="6" t="s">
        <v>22</v>
      </c>
      <c r="J212" s="6" t="s">
        <v>18</v>
      </c>
      <c r="K212" s="6" t="s">
        <v>53</v>
      </c>
      <c r="L212" t="str">
        <f>VLOOKUP(E212,Lookup_Data!$C$7:$E$25,2,FALSE)</f>
        <v>England</v>
      </c>
      <c r="M212" t="str">
        <f>VLOOKUP(E212,Lookup_Data!$C$7:$E$25,3,FALSE)</f>
        <v>BUTTS</v>
      </c>
      <c r="N212" s="12">
        <f t="shared" si="34"/>
        <v>0</v>
      </c>
      <c r="O212" s="12">
        <f t="shared" si="35"/>
        <v>14</v>
      </c>
      <c r="P212" s="12">
        <f t="shared" si="41"/>
        <v>2</v>
      </c>
      <c r="Q212" s="12">
        <f t="shared" si="36"/>
        <v>0</v>
      </c>
      <c r="R212" s="12" t="str">
        <f t="shared" si="42"/>
        <v/>
      </c>
      <c r="S212" s="12" t="str">
        <f t="shared" si="37"/>
        <v/>
      </c>
      <c r="T212" s="12">
        <f t="shared" si="43"/>
        <v>0</v>
      </c>
      <c r="U212" s="12">
        <f t="shared" si="44"/>
        <v>0</v>
      </c>
      <c r="V212" s="12">
        <f t="shared" si="45"/>
        <v>0</v>
      </c>
    </row>
    <row r="213" spans="2:22" x14ac:dyDescent="0.2">
      <c r="B213" s="12" t="s">
        <v>309</v>
      </c>
      <c r="D213" s="11" t="s">
        <v>387</v>
      </c>
      <c r="E213" s="11" t="s">
        <v>26</v>
      </c>
      <c r="F213" s="12">
        <v>256</v>
      </c>
      <c r="G213" s="12">
        <v>56</v>
      </c>
      <c r="H213" s="12">
        <v>0</v>
      </c>
      <c r="I213" s="6" t="s">
        <v>15</v>
      </c>
      <c r="J213" s="6" t="s">
        <v>18</v>
      </c>
      <c r="K213" s="6" t="s">
        <v>53</v>
      </c>
      <c r="L213" t="str">
        <f>VLOOKUP(E213,Lookup_Data!$C$7:$E$25,2,FALSE)</f>
        <v>England</v>
      </c>
      <c r="M213" t="str">
        <f>VLOOKUP(E213,Lookup_Data!$C$7:$E$25,3,FALSE)</f>
        <v>BUTTS</v>
      </c>
      <c r="N213" s="12">
        <f t="shared" si="34"/>
        <v>0</v>
      </c>
      <c r="O213" s="12">
        <f t="shared" si="35"/>
        <v>15</v>
      </c>
      <c r="P213" s="12">
        <f t="shared" si="41"/>
        <v>3</v>
      </c>
      <c r="Q213" s="12">
        <f t="shared" si="36"/>
        <v>4</v>
      </c>
      <c r="R213" s="12" t="str">
        <f t="shared" si="42"/>
        <v>D</v>
      </c>
      <c r="S213" s="12" t="str">
        <f t="shared" si="37"/>
        <v>Oxford 'D'</v>
      </c>
      <c r="T213" s="12">
        <f t="shared" si="43"/>
        <v>1012</v>
      </c>
      <c r="U213" s="12">
        <f t="shared" si="44"/>
        <v>173</v>
      </c>
      <c r="V213" s="12">
        <f t="shared" si="45"/>
        <v>3</v>
      </c>
    </row>
    <row r="214" spans="2:22" x14ac:dyDescent="0.2">
      <c r="B214" s="12" t="s">
        <v>309</v>
      </c>
      <c r="C214" s="10">
        <v>37570</v>
      </c>
      <c r="D214" s="11" t="s">
        <v>89</v>
      </c>
      <c r="E214" s="11" t="s">
        <v>61</v>
      </c>
      <c r="F214" s="12">
        <v>531</v>
      </c>
      <c r="G214" s="12">
        <v>60</v>
      </c>
      <c r="H214" s="12">
        <v>19</v>
      </c>
      <c r="I214" s="6" t="s">
        <v>15</v>
      </c>
      <c r="J214" s="6" t="s">
        <v>18</v>
      </c>
      <c r="K214" s="6" t="s">
        <v>17</v>
      </c>
      <c r="L214" t="str">
        <f>VLOOKUP(E214,Lookup_Data!$C$7:$E$25,2,FALSE)</f>
        <v>Scotland</v>
      </c>
      <c r="M214" t="str">
        <f>VLOOKUP(E214,Lookup_Data!$C$7:$E$25,3,FALSE)</f>
        <v>SUSF</v>
      </c>
      <c r="N214" s="12">
        <f t="shared" si="34"/>
        <v>1</v>
      </c>
      <c r="O214" s="12">
        <f t="shared" si="35"/>
        <v>1</v>
      </c>
      <c r="P214" s="12">
        <f t="shared" si="41"/>
        <v>1</v>
      </c>
      <c r="Q214" s="12">
        <f t="shared" si="36"/>
        <v>0</v>
      </c>
      <c r="R214" s="12" t="str">
        <f t="shared" si="42"/>
        <v/>
      </c>
      <c r="S214" s="12" t="str">
        <f t="shared" si="37"/>
        <v/>
      </c>
      <c r="T214" s="12">
        <f t="shared" si="43"/>
        <v>0</v>
      </c>
      <c r="U214" s="12">
        <f t="shared" si="44"/>
        <v>0</v>
      </c>
      <c r="V214" s="12">
        <f t="shared" si="45"/>
        <v>0</v>
      </c>
    </row>
    <row r="215" spans="2:22" x14ac:dyDescent="0.2">
      <c r="B215" s="12" t="s">
        <v>309</v>
      </c>
      <c r="C215" s="10">
        <v>37577</v>
      </c>
      <c r="D215" s="11" t="s">
        <v>96</v>
      </c>
      <c r="E215" s="11" t="s">
        <v>61</v>
      </c>
      <c r="F215" s="12">
        <v>499</v>
      </c>
      <c r="G215" s="12">
        <v>60</v>
      </c>
      <c r="H215" s="12">
        <v>7</v>
      </c>
      <c r="I215" s="6" t="s">
        <v>15</v>
      </c>
      <c r="J215" s="6" t="s">
        <v>18</v>
      </c>
      <c r="K215" s="6" t="s">
        <v>17</v>
      </c>
      <c r="L215" t="str">
        <f>VLOOKUP(E215,Lookup_Data!$C$7:$E$25,2,FALSE)</f>
        <v>Scotland</v>
      </c>
      <c r="M215" t="str">
        <f>VLOOKUP(E215,Lookup_Data!$C$7:$E$25,3,FALSE)</f>
        <v>SUSF</v>
      </c>
      <c r="N215" s="12">
        <f t="shared" si="34"/>
        <v>0</v>
      </c>
      <c r="O215" s="12">
        <f t="shared" si="35"/>
        <v>2</v>
      </c>
      <c r="P215" s="12">
        <f t="shared" si="41"/>
        <v>2</v>
      </c>
      <c r="Q215" s="12">
        <f t="shared" si="36"/>
        <v>0</v>
      </c>
      <c r="R215" s="12" t="str">
        <f t="shared" si="42"/>
        <v/>
      </c>
      <c r="S215" s="12" t="str">
        <f t="shared" si="37"/>
        <v/>
      </c>
      <c r="T215" s="12">
        <f t="shared" si="43"/>
        <v>0</v>
      </c>
      <c r="U215" s="12">
        <f t="shared" si="44"/>
        <v>0</v>
      </c>
      <c r="V215" s="12">
        <f t="shared" si="45"/>
        <v>0</v>
      </c>
    </row>
    <row r="216" spans="2:22" x14ac:dyDescent="0.2">
      <c r="B216" s="12" t="s">
        <v>309</v>
      </c>
      <c r="C216" s="10">
        <v>37579</v>
      </c>
      <c r="D216" s="11" t="s">
        <v>92</v>
      </c>
      <c r="E216" s="11" t="s">
        <v>61</v>
      </c>
      <c r="F216" s="12">
        <v>495</v>
      </c>
      <c r="G216" s="12">
        <v>60</v>
      </c>
      <c r="H216" s="12">
        <v>12</v>
      </c>
      <c r="I216" s="6" t="s">
        <v>15</v>
      </c>
      <c r="J216" s="6" t="s">
        <v>18</v>
      </c>
      <c r="K216" s="6" t="s">
        <v>17</v>
      </c>
      <c r="L216" t="str">
        <f>VLOOKUP(E216,Lookup_Data!$C$7:$E$25,2,FALSE)</f>
        <v>Scotland</v>
      </c>
      <c r="M216" t="str">
        <f>VLOOKUP(E216,Lookup_Data!$C$7:$E$25,3,FALSE)</f>
        <v>SUSF</v>
      </c>
      <c r="N216" s="12">
        <f t="shared" si="34"/>
        <v>0</v>
      </c>
      <c r="O216" s="12">
        <f t="shared" si="35"/>
        <v>3</v>
      </c>
      <c r="P216" s="12">
        <f t="shared" si="41"/>
        <v>3</v>
      </c>
      <c r="Q216" s="12">
        <f t="shared" si="36"/>
        <v>0</v>
      </c>
      <c r="R216" s="12" t="str">
        <f t="shared" si="42"/>
        <v/>
      </c>
      <c r="S216" s="12" t="str">
        <f t="shared" si="37"/>
        <v/>
      </c>
      <c r="T216" s="12">
        <f t="shared" si="43"/>
        <v>0</v>
      </c>
      <c r="U216" s="12">
        <f t="shared" si="44"/>
        <v>0</v>
      </c>
      <c r="V216" s="12">
        <f t="shared" si="45"/>
        <v>0</v>
      </c>
    </row>
    <row r="217" spans="2:22" x14ac:dyDescent="0.2">
      <c r="B217" s="12" t="s">
        <v>309</v>
      </c>
      <c r="C217" s="10">
        <v>37581</v>
      </c>
      <c r="D217" s="11" t="s">
        <v>116</v>
      </c>
      <c r="E217" s="11" t="s">
        <v>61</v>
      </c>
      <c r="F217" s="12">
        <v>460</v>
      </c>
      <c r="G217" s="12">
        <v>60</v>
      </c>
      <c r="H217" s="12">
        <v>11</v>
      </c>
      <c r="I217" s="6" t="s">
        <v>15</v>
      </c>
      <c r="J217" s="6" t="s">
        <v>18</v>
      </c>
      <c r="K217" s="6" t="s">
        <v>17</v>
      </c>
      <c r="L217" t="str">
        <f>VLOOKUP(E217,Lookup_Data!$C$7:$E$25,2,FALSE)</f>
        <v>Scotland</v>
      </c>
      <c r="M217" t="str">
        <f>VLOOKUP(E217,Lookup_Data!$C$7:$E$25,3,FALSE)</f>
        <v>SUSF</v>
      </c>
      <c r="N217" s="12">
        <f t="shared" si="34"/>
        <v>0</v>
      </c>
      <c r="O217" s="12">
        <f t="shared" si="35"/>
        <v>4</v>
      </c>
      <c r="P217" s="12">
        <f t="shared" si="41"/>
        <v>4</v>
      </c>
      <c r="Q217" s="12">
        <f t="shared" si="36"/>
        <v>1</v>
      </c>
      <c r="R217" s="12" t="str">
        <f t="shared" si="42"/>
        <v>A</v>
      </c>
      <c r="S217" s="12" t="str">
        <f t="shared" si="37"/>
        <v>RGU 'A'</v>
      </c>
      <c r="T217" s="12">
        <f t="shared" si="43"/>
        <v>1985</v>
      </c>
      <c r="U217" s="12">
        <f t="shared" si="44"/>
        <v>240</v>
      </c>
      <c r="V217" s="12">
        <f t="shared" si="45"/>
        <v>49</v>
      </c>
    </row>
    <row r="218" spans="2:22" x14ac:dyDescent="0.2">
      <c r="B218" s="12" t="s">
        <v>309</v>
      </c>
      <c r="C218" s="10">
        <v>37572</v>
      </c>
      <c r="D218" s="11" t="s">
        <v>137</v>
      </c>
      <c r="E218" s="11" t="s">
        <v>61</v>
      </c>
      <c r="F218" s="12">
        <v>455</v>
      </c>
      <c r="G218" s="12">
        <v>60</v>
      </c>
      <c r="H218" s="12">
        <v>2</v>
      </c>
      <c r="I218" s="6" t="s">
        <v>15</v>
      </c>
      <c r="J218" s="6" t="s">
        <v>18</v>
      </c>
      <c r="K218" s="6" t="s">
        <v>17</v>
      </c>
      <c r="L218" t="str">
        <f>VLOOKUP(E218,Lookup_Data!$C$7:$E$25,2,FALSE)</f>
        <v>Scotland</v>
      </c>
      <c r="M218" t="str">
        <f>VLOOKUP(E218,Lookup_Data!$C$7:$E$25,3,FALSE)</f>
        <v>SUSF</v>
      </c>
      <c r="N218" s="12">
        <f t="shared" ref="N218:N255" si="46">IF(E218=E217,0,1)</f>
        <v>0</v>
      </c>
      <c r="O218" s="12">
        <f t="shared" ref="O218:O255" si="47">IF(N218=1,N218,O217+1)</f>
        <v>5</v>
      </c>
      <c r="P218" s="12">
        <f t="shared" si="41"/>
        <v>1</v>
      </c>
      <c r="Q218" s="12">
        <f t="shared" ref="Q218:Q255" si="48">IF(N219=1,1,IF(P218=4,1,0))*ROUNDUP(O218/4,0)</f>
        <v>0</v>
      </c>
      <c r="R218" s="12" t="str">
        <f t="shared" si="42"/>
        <v/>
      </c>
      <c r="S218" s="12" t="str">
        <f t="shared" ref="S218:S255" si="49">IF(Q218=0,"",CONCATENATE(E218," '",R218,"'"))</f>
        <v/>
      </c>
      <c r="T218" s="12">
        <f t="shared" si="43"/>
        <v>0</v>
      </c>
      <c r="U218" s="12">
        <f t="shared" si="44"/>
        <v>0</v>
      </c>
      <c r="V218" s="12">
        <f t="shared" si="45"/>
        <v>0</v>
      </c>
    </row>
    <row r="219" spans="2:22" x14ac:dyDescent="0.2">
      <c r="B219" s="12" t="s">
        <v>309</v>
      </c>
      <c r="C219" s="10">
        <v>37577</v>
      </c>
      <c r="D219" s="11" t="s">
        <v>253</v>
      </c>
      <c r="E219" s="11" t="s">
        <v>61</v>
      </c>
      <c r="F219" s="12">
        <v>437</v>
      </c>
      <c r="G219" s="12">
        <v>60</v>
      </c>
      <c r="H219" s="12">
        <v>7</v>
      </c>
      <c r="I219" s="6" t="s">
        <v>22</v>
      </c>
      <c r="J219" s="6" t="s">
        <v>18</v>
      </c>
      <c r="K219" s="6" t="s">
        <v>17</v>
      </c>
      <c r="L219" t="str">
        <f>VLOOKUP(E219,Lookup_Data!$C$7:$E$25,2,FALSE)</f>
        <v>Scotland</v>
      </c>
      <c r="M219" t="str">
        <f>VLOOKUP(E219,Lookup_Data!$C$7:$E$25,3,FALSE)</f>
        <v>SUSF</v>
      </c>
      <c r="N219" s="12">
        <f t="shared" si="46"/>
        <v>0</v>
      </c>
      <c r="O219" s="12">
        <f t="shared" si="47"/>
        <v>6</v>
      </c>
      <c r="P219" s="12">
        <f t="shared" si="41"/>
        <v>2</v>
      </c>
      <c r="Q219" s="12">
        <f t="shared" si="48"/>
        <v>0</v>
      </c>
      <c r="R219" s="12" t="str">
        <f t="shared" si="42"/>
        <v/>
      </c>
      <c r="S219" s="12" t="str">
        <f t="shared" si="49"/>
        <v/>
      </c>
      <c r="T219" s="12">
        <f t="shared" si="43"/>
        <v>0</v>
      </c>
      <c r="U219" s="12">
        <f t="shared" si="44"/>
        <v>0</v>
      </c>
      <c r="V219" s="12">
        <f t="shared" si="45"/>
        <v>0</v>
      </c>
    </row>
    <row r="220" spans="2:22" x14ac:dyDescent="0.2">
      <c r="B220" s="12" t="s">
        <v>309</v>
      </c>
      <c r="C220" s="10">
        <v>37577</v>
      </c>
      <c r="D220" s="11" t="s">
        <v>136</v>
      </c>
      <c r="E220" s="11" t="s">
        <v>61</v>
      </c>
      <c r="F220" s="12">
        <v>435</v>
      </c>
      <c r="G220" s="12">
        <v>60</v>
      </c>
      <c r="H220" s="12">
        <v>3</v>
      </c>
      <c r="I220" s="6" t="s">
        <v>22</v>
      </c>
      <c r="J220" s="6" t="s">
        <v>18</v>
      </c>
      <c r="K220" s="6" t="s">
        <v>17</v>
      </c>
      <c r="L220" t="str">
        <f>VLOOKUP(E220,Lookup_Data!$C$7:$E$25,2,FALSE)</f>
        <v>Scotland</v>
      </c>
      <c r="M220" t="str">
        <f>VLOOKUP(E220,Lookup_Data!$C$7:$E$25,3,FALSE)</f>
        <v>SUSF</v>
      </c>
      <c r="N220" s="12">
        <f t="shared" si="46"/>
        <v>0</v>
      </c>
      <c r="O220" s="12">
        <f t="shared" si="47"/>
        <v>7</v>
      </c>
      <c r="P220" s="12">
        <f t="shared" si="41"/>
        <v>3</v>
      </c>
      <c r="Q220" s="12">
        <f t="shared" si="48"/>
        <v>2</v>
      </c>
      <c r="R220" s="12" t="str">
        <f t="shared" si="42"/>
        <v>B</v>
      </c>
      <c r="S220" s="12" t="str">
        <f t="shared" si="49"/>
        <v>RGU 'B'</v>
      </c>
      <c r="T220" s="12">
        <f t="shared" si="43"/>
        <v>1327</v>
      </c>
      <c r="U220" s="12">
        <f t="shared" si="44"/>
        <v>180</v>
      </c>
      <c r="V220" s="12">
        <f t="shared" si="45"/>
        <v>12</v>
      </c>
    </row>
    <row r="221" spans="2:22" x14ac:dyDescent="0.2">
      <c r="B221" s="12" t="s">
        <v>309</v>
      </c>
      <c r="C221" s="10">
        <v>37586</v>
      </c>
      <c r="D221" s="11" t="s">
        <v>29</v>
      </c>
      <c r="E221" s="11" t="s">
        <v>30</v>
      </c>
      <c r="F221" s="12">
        <v>584</v>
      </c>
      <c r="G221" s="12">
        <v>60</v>
      </c>
      <c r="H221" s="12">
        <v>45</v>
      </c>
      <c r="I221" s="6" t="s">
        <v>15</v>
      </c>
      <c r="J221" s="6" t="s">
        <v>18</v>
      </c>
      <c r="K221" s="6" t="s">
        <v>17</v>
      </c>
      <c r="L221" t="str">
        <f>VLOOKUP(E221,Lookup_Data!$C$7:$E$25,2,FALSE)</f>
        <v>England</v>
      </c>
      <c r="M221" t="str">
        <f>VLOOKUP(E221,Lookup_Data!$C$7:$E$25,3,FALSE)</f>
        <v>SWWU</v>
      </c>
      <c r="N221" s="12">
        <f t="shared" si="46"/>
        <v>1</v>
      </c>
      <c r="O221" s="12">
        <f t="shared" si="47"/>
        <v>1</v>
      </c>
      <c r="P221" s="12">
        <f t="shared" si="41"/>
        <v>1</v>
      </c>
      <c r="Q221" s="12">
        <f t="shared" si="48"/>
        <v>0</v>
      </c>
      <c r="R221" s="12" t="str">
        <f t="shared" si="42"/>
        <v/>
      </c>
      <c r="S221" s="12" t="str">
        <f t="shared" si="49"/>
        <v/>
      </c>
      <c r="T221" s="12">
        <f t="shared" si="43"/>
        <v>0</v>
      </c>
      <c r="U221" s="12">
        <f t="shared" si="44"/>
        <v>0</v>
      </c>
      <c r="V221" s="12">
        <f t="shared" si="45"/>
        <v>0</v>
      </c>
    </row>
    <row r="222" spans="2:22" x14ac:dyDescent="0.2">
      <c r="B222" s="12" t="s">
        <v>309</v>
      </c>
      <c r="C222" s="10">
        <v>37590</v>
      </c>
      <c r="D222" s="11" t="s">
        <v>117</v>
      </c>
      <c r="E222" s="11" t="s">
        <v>30</v>
      </c>
      <c r="F222" s="12">
        <v>489</v>
      </c>
      <c r="G222" s="12">
        <v>60</v>
      </c>
      <c r="H222" s="12">
        <v>9</v>
      </c>
      <c r="I222" s="6" t="s">
        <v>15</v>
      </c>
      <c r="J222" s="6" t="s">
        <v>18</v>
      </c>
      <c r="K222" s="6" t="s">
        <v>53</v>
      </c>
      <c r="L222" t="str">
        <f>VLOOKUP(E222,Lookup_Data!$C$7:$E$25,2,FALSE)</f>
        <v>England</v>
      </c>
      <c r="M222" t="str">
        <f>VLOOKUP(E222,Lookup_Data!$C$7:$E$25,3,FALSE)</f>
        <v>SWWU</v>
      </c>
      <c r="N222" s="12">
        <f t="shared" si="46"/>
        <v>0</v>
      </c>
      <c r="O222" s="12">
        <f t="shared" si="47"/>
        <v>2</v>
      </c>
      <c r="P222" s="12">
        <f t="shared" si="41"/>
        <v>2</v>
      </c>
      <c r="Q222" s="12">
        <f t="shared" si="48"/>
        <v>0</v>
      </c>
      <c r="R222" s="12" t="str">
        <f t="shared" si="42"/>
        <v/>
      </c>
      <c r="S222" s="12" t="str">
        <f t="shared" si="49"/>
        <v/>
      </c>
      <c r="T222" s="12">
        <f t="shared" si="43"/>
        <v>0</v>
      </c>
      <c r="U222" s="12">
        <f t="shared" si="44"/>
        <v>0</v>
      </c>
      <c r="V222" s="12">
        <f t="shared" si="45"/>
        <v>0</v>
      </c>
    </row>
    <row r="223" spans="2:22" x14ac:dyDescent="0.2">
      <c r="B223" s="12" t="s">
        <v>309</v>
      </c>
      <c r="C223" s="10">
        <v>37576</v>
      </c>
      <c r="D223" s="11" t="s">
        <v>325</v>
      </c>
      <c r="E223" s="11" t="s">
        <v>30</v>
      </c>
      <c r="F223" s="12">
        <v>474</v>
      </c>
      <c r="G223" s="12">
        <v>60</v>
      </c>
      <c r="H223" s="12">
        <v>11</v>
      </c>
      <c r="I223" s="6" t="s">
        <v>15</v>
      </c>
      <c r="J223" s="6" t="s">
        <v>18</v>
      </c>
      <c r="K223" s="6" t="s">
        <v>53</v>
      </c>
      <c r="L223" t="str">
        <f>VLOOKUP(E223,Lookup_Data!$C$7:$E$25,2,FALSE)</f>
        <v>England</v>
      </c>
      <c r="M223" t="str">
        <f>VLOOKUP(E223,Lookup_Data!$C$7:$E$25,3,FALSE)</f>
        <v>SWWU</v>
      </c>
      <c r="N223" s="12">
        <f t="shared" si="46"/>
        <v>0</v>
      </c>
      <c r="O223" s="12">
        <f t="shared" si="47"/>
        <v>3</v>
      </c>
      <c r="P223" s="12">
        <f t="shared" si="41"/>
        <v>3</v>
      </c>
      <c r="Q223" s="12">
        <f t="shared" si="48"/>
        <v>0</v>
      </c>
      <c r="R223" s="12" t="str">
        <f t="shared" si="42"/>
        <v/>
      </c>
      <c r="S223" s="12" t="str">
        <f t="shared" si="49"/>
        <v/>
      </c>
      <c r="T223" s="12">
        <f t="shared" si="43"/>
        <v>0</v>
      </c>
      <c r="U223" s="12">
        <f t="shared" si="44"/>
        <v>0</v>
      </c>
      <c r="V223" s="12">
        <f t="shared" si="45"/>
        <v>0</v>
      </c>
    </row>
    <row r="224" spans="2:22" x14ac:dyDescent="0.2">
      <c r="B224" s="12" t="s">
        <v>309</v>
      </c>
      <c r="C224" s="10">
        <v>37590</v>
      </c>
      <c r="D224" s="11" t="s">
        <v>124</v>
      </c>
      <c r="E224" s="11" t="s">
        <v>30</v>
      </c>
      <c r="F224" s="12">
        <v>441</v>
      </c>
      <c r="G224" s="12">
        <v>59</v>
      </c>
      <c r="H224" s="12">
        <v>7</v>
      </c>
      <c r="I224" s="6" t="s">
        <v>15</v>
      </c>
      <c r="J224" s="6" t="s">
        <v>18</v>
      </c>
      <c r="K224" s="6" t="s">
        <v>53</v>
      </c>
      <c r="L224" t="str">
        <f>VLOOKUP(E224,Lookup_Data!$C$7:$E$25,2,FALSE)</f>
        <v>England</v>
      </c>
      <c r="M224" t="str">
        <f>VLOOKUP(E224,Lookup_Data!$C$7:$E$25,3,FALSE)</f>
        <v>SWWU</v>
      </c>
      <c r="N224" s="12">
        <f t="shared" si="46"/>
        <v>0</v>
      </c>
      <c r="O224" s="12">
        <f t="shared" si="47"/>
        <v>4</v>
      </c>
      <c r="P224" s="12">
        <f t="shared" si="41"/>
        <v>4</v>
      </c>
      <c r="Q224" s="12">
        <f t="shared" si="48"/>
        <v>1</v>
      </c>
      <c r="R224" s="12" t="str">
        <f t="shared" si="42"/>
        <v>A</v>
      </c>
      <c r="S224" s="12" t="str">
        <f t="shared" si="49"/>
        <v>Southampton 'A'</v>
      </c>
      <c r="T224" s="12">
        <f t="shared" si="43"/>
        <v>1988</v>
      </c>
      <c r="U224" s="12">
        <f t="shared" si="44"/>
        <v>239</v>
      </c>
      <c r="V224" s="12">
        <f t="shared" si="45"/>
        <v>72</v>
      </c>
    </row>
    <row r="225" spans="2:22" x14ac:dyDescent="0.2">
      <c r="B225" s="12" t="s">
        <v>309</v>
      </c>
      <c r="C225" s="10">
        <v>37576</v>
      </c>
      <c r="D225" s="11" t="s">
        <v>351</v>
      </c>
      <c r="E225" s="11" t="s">
        <v>30</v>
      </c>
      <c r="F225" s="12">
        <v>378</v>
      </c>
      <c r="G225" s="12">
        <v>59</v>
      </c>
      <c r="H225" s="12">
        <v>5</v>
      </c>
      <c r="I225" s="6" t="s">
        <v>22</v>
      </c>
      <c r="J225" s="6" t="s">
        <v>18</v>
      </c>
      <c r="K225" s="6" t="s">
        <v>53</v>
      </c>
      <c r="L225" t="str">
        <f>VLOOKUP(E225,Lookup_Data!$C$7:$E$25,2,FALSE)</f>
        <v>England</v>
      </c>
      <c r="M225" t="str">
        <f>VLOOKUP(E225,Lookup_Data!$C$7:$E$25,3,FALSE)</f>
        <v>SWWU</v>
      </c>
      <c r="N225" s="12">
        <f t="shared" si="46"/>
        <v>0</v>
      </c>
      <c r="O225" s="12">
        <f t="shared" si="47"/>
        <v>5</v>
      </c>
      <c r="P225" s="12">
        <f t="shared" si="41"/>
        <v>1</v>
      </c>
      <c r="Q225" s="12">
        <f t="shared" si="48"/>
        <v>0</v>
      </c>
      <c r="R225" s="12" t="str">
        <f t="shared" si="42"/>
        <v/>
      </c>
      <c r="S225" s="12" t="str">
        <f t="shared" si="49"/>
        <v/>
      </c>
      <c r="T225" s="12">
        <f t="shared" si="43"/>
        <v>0</v>
      </c>
      <c r="U225" s="12">
        <f t="shared" si="44"/>
        <v>0</v>
      </c>
      <c r="V225" s="12">
        <f t="shared" si="45"/>
        <v>0</v>
      </c>
    </row>
    <row r="226" spans="2:22" x14ac:dyDescent="0.2">
      <c r="B226" s="12" t="s">
        <v>309</v>
      </c>
      <c r="C226" s="10">
        <v>37590</v>
      </c>
      <c r="D226" s="11" t="s">
        <v>133</v>
      </c>
      <c r="E226" s="11" t="s">
        <v>30</v>
      </c>
      <c r="F226" s="12">
        <v>358</v>
      </c>
      <c r="G226" s="12">
        <v>58</v>
      </c>
      <c r="H226" s="12">
        <v>4</v>
      </c>
      <c r="I226" s="6" t="s">
        <v>15</v>
      </c>
      <c r="J226" s="6" t="s">
        <v>18</v>
      </c>
      <c r="K226" s="6" t="s">
        <v>53</v>
      </c>
      <c r="L226" t="str">
        <f>VLOOKUP(E226,Lookup_Data!$C$7:$E$25,2,FALSE)</f>
        <v>England</v>
      </c>
      <c r="M226" t="str">
        <f>VLOOKUP(E226,Lookup_Data!$C$7:$E$25,3,FALSE)</f>
        <v>SWWU</v>
      </c>
      <c r="N226" s="12">
        <f t="shared" si="46"/>
        <v>0</v>
      </c>
      <c r="O226" s="12">
        <f t="shared" si="47"/>
        <v>6</v>
      </c>
      <c r="P226" s="12">
        <f t="shared" si="41"/>
        <v>2</v>
      </c>
      <c r="Q226" s="12">
        <f t="shared" si="48"/>
        <v>0</v>
      </c>
      <c r="R226" s="12" t="str">
        <f t="shared" si="42"/>
        <v/>
      </c>
      <c r="S226" s="12" t="str">
        <f t="shared" si="49"/>
        <v/>
      </c>
      <c r="T226" s="12">
        <f t="shared" si="43"/>
        <v>0</v>
      </c>
      <c r="U226" s="12">
        <f t="shared" si="44"/>
        <v>0</v>
      </c>
      <c r="V226" s="12">
        <f t="shared" si="45"/>
        <v>0</v>
      </c>
    </row>
    <row r="227" spans="2:22" x14ac:dyDescent="0.2">
      <c r="B227" s="12" t="s">
        <v>309</v>
      </c>
      <c r="C227" s="10">
        <v>37576</v>
      </c>
      <c r="D227" s="11" t="s">
        <v>394</v>
      </c>
      <c r="E227" s="11" t="s">
        <v>30</v>
      </c>
      <c r="F227" s="12">
        <v>165</v>
      </c>
      <c r="G227" s="12">
        <v>50</v>
      </c>
      <c r="H227" s="12">
        <v>1</v>
      </c>
      <c r="I227" s="6" t="s">
        <v>22</v>
      </c>
      <c r="J227" s="6" t="s">
        <v>244</v>
      </c>
      <c r="K227" s="6" t="s">
        <v>17</v>
      </c>
      <c r="L227" t="str">
        <f>VLOOKUP(E227,Lookup_Data!$C$7:$E$25,2,FALSE)</f>
        <v>England</v>
      </c>
      <c r="M227" t="str">
        <f>VLOOKUP(E227,Lookup_Data!$C$7:$E$25,3,FALSE)</f>
        <v>SWWU</v>
      </c>
      <c r="N227" s="12">
        <f t="shared" si="46"/>
        <v>0</v>
      </c>
      <c r="O227" s="12">
        <f t="shared" si="47"/>
        <v>7</v>
      </c>
      <c r="P227" s="12">
        <f t="shared" si="41"/>
        <v>3</v>
      </c>
      <c r="Q227" s="12">
        <f t="shared" si="48"/>
        <v>2</v>
      </c>
      <c r="R227" s="12" t="str">
        <f t="shared" si="42"/>
        <v>B</v>
      </c>
      <c r="S227" s="12" t="str">
        <f t="shared" si="49"/>
        <v>Southampton 'B'</v>
      </c>
      <c r="T227" s="12">
        <f t="shared" si="43"/>
        <v>901</v>
      </c>
      <c r="U227" s="12">
        <f t="shared" si="44"/>
        <v>167</v>
      </c>
      <c r="V227" s="12">
        <f t="shared" si="45"/>
        <v>10</v>
      </c>
    </row>
    <row r="228" spans="2:22" x14ac:dyDescent="0.2">
      <c r="B228" s="12" t="s">
        <v>309</v>
      </c>
      <c r="C228" s="10">
        <v>37576</v>
      </c>
      <c r="D228" s="11" t="s">
        <v>38</v>
      </c>
      <c r="E228" s="11" t="s">
        <v>39</v>
      </c>
      <c r="F228" s="12">
        <v>565</v>
      </c>
      <c r="G228" s="12">
        <v>60</v>
      </c>
      <c r="H228" s="12">
        <v>28</v>
      </c>
      <c r="I228" s="6" t="s">
        <v>15</v>
      </c>
      <c r="J228" s="6" t="s">
        <v>18</v>
      </c>
      <c r="K228" s="6" t="s">
        <v>17</v>
      </c>
      <c r="L228" t="str">
        <f>VLOOKUP(E228,Lookup_Data!$C$7:$E$25,2,FALSE)</f>
        <v>England</v>
      </c>
      <c r="M228" t="str">
        <f>VLOOKUP(E228,Lookup_Data!$C$7:$E$25,3,FALSE)</f>
        <v>None</v>
      </c>
      <c r="N228" s="12">
        <f t="shared" si="46"/>
        <v>1</v>
      </c>
      <c r="O228" s="12">
        <f t="shared" si="47"/>
        <v>1</v>
      </c>
      <c r="P228" s="12">
        <f t="shared" si="41"/>
        <v>1</v>
      </c>
      <c r="Q228" s="12">
        <f t="shared" si="48"/>
        <v>0</v>
      </c>
      <c r="R228" s="12" t="str">
        <f t="shared" si="42"/>
        <v/>
      </c>
      <c r="S228" s="12" t="str">
        <f t="shared" si="49"/>
        <v/>
      </c>
      <c r="T228" s="12">
        <f t="shared" si="43"/>
        <v>0</v>
      </c>
      <c r="U228" s="12">
        <f t="shared" si="44"/>
        <v>0</v>
      </c>
      <c r="V228" s="12">
        <f t="shared" si="45"/>
        <v>0</v>
      </c>
    </row>
    <row r="229" spans="2:22" x14ac:dyDescent="0.2">
      <c r="B229" s="12" t="s">
        <v>309</v>
      </c>
      <c r="C229" s="10">
        <v>37576</v>
      </c>
      <c r="D229" s="11" t="s">
        <v>59</v>
      </c>
      <c r="E229" s="11" t="s">
        <v>39</v>
      </c>
      <c r="F229" s="12">
        <v>544</v>
      </c>
      <c r="G229" s="12">
        <v>60</v>
      </c>
      <c r="H229" s="12">
        <v>22</v>
      </c>
      <c r="I229" s="6" t="s">
        <v>15</v>
      </c>
      <c r="J229" s="6" t="s">
        <v>18</v>
      </c>
      <c r="K229" s="6" t="s">
        <v>17</v>
      </c>
      <c r="L229" t="str">
        <f>VLOOKUP(E229,Lookup_Data!$C$7:$E$25,2,FALSE)</f>
        <v>England</v>
      </c>
      <c r="M229" t="str">
        <f>VLOOKUP(E229,Lookup_Data!$C$7:$E$25,3,FALSE)</f>
        <v>None</v>
      </c>
      <c r="N229" s="12">
        <f t="shared" si="46"/>
        <v>0</v>
      </c>
      <c r="O229" s="12">
        <f t="shared" si="47"/>
        <v>2</v>
      </c>
      <c r="P229" s="12">
        <f t="shared" si="41"/>
        <v>2</v>
      </c>
      <c r="Q229" s="12">
        <f t="shared" si="48"/>
        <v>1</v>
      </c>
      <c r="R229" s="12" t="str">
        <f t="shared" si="42"/>
        <v>A</v>
      </c>
      <c r="S229" s="12" t="str">
        <f t="shared" si="49"/>
        <v>UEA 'A'</v>
      </c>
      <c r="T229" s="12">
        <f t="shared" si="43"/>
        <v>1109</v>
      </c>
      <c r="U229" s="12">
        <f t="shared" si="44"/>
        <v>120</v>
      </c>
      <c r="V229" s="12">
        <f t="shared" si="45"/>
        <v>50</v>
      </c>
    </row>
    <row r="230" spans="2:22" x14ac:dyDescent="0.2">
      <c r="B230" s="12" t="s">
        <v>309</v>
      </c>
      <c r="C230" s="10" t="s">
        <v>314</v>
      </c>
      <c r="D230" s="11" t="s">
        <v>192</v>
      </c>
      <c r="E230" s="11" t="s">
        <v>445</v>
      </c>
      <c r="F230" s="12">
        <v>560</v>
      </c>
      <c r="G230" s="12">
        <v>60</v>
      </c>
      <c r="I230" s="6" t="s">
        <v>22</v>
      </c>
      <c r="J230" s="6" t="s">
        <v>18</v>
      </c>
      <c r="K230" s="6" t="s">
        <v>17</v>
      </c>
      <c r="L230" t="str">
        <f>VLOOKUP(E230,Lookup_Data!$C$7:$E$25,2,FALSE)</f>
        <v>England</v>
      </c>
      <c r="M230" t="str">
        <f>VLOOKUP(E230,Lookup_Data!$C$7:$E$25,3,FALSE)</f>
        <v>SEAL</v>
      </c>
      <c r="N230" s="12">
        <f t="shared" si="46"/>
        <v>1</v>
      </c>
      <c r="O230" s="12">
        <f t="shared" si="47"/>
        <v>1</v>
      </c>
      <c r="P230" s="12">
        <f t="shared" si="41"/>
        <v>1</v>
      </c>
      <c r="Q230" s="12">
        <f t="shared" si="48"/>
        <v>0</v>
      </c>
      <c r="R230" s="12" t="str">
        <f t="shared" si="42"/>
        <v/>
      </c>
      <c r="S230" s="12" t="str">
        <f t="shared" si="49"/>
        <v/>
      </c>
      <c r="T230" s="12">
        <f t="shared" si="43"/>
        <v>0</v>
      </c>
      <c r="U230" s="12">
        <f t="shared" si="44"/>
        <v>0</v>
      </c>
      <c r="V230" s="12">
        <f t="shared" si="45"/>
        <v>0</v>
      </c>
    </row>
    <row r="231" spans="2:22" x14ac:dyDescent="0.2">
      <c r="B231" s="12" t="s">
        <v>309</v>
      </c>
      <c r="C231" s="10" t="s">
        <v>314</v>
      </c>
      <c r="D231" s="11" t="s">
        <v>197</v>
      </c>
      <c r="E231" s="11" t="s">
        <v>445</v>
      </c>
      <c r="F231" s="12">
        <v>524</v>
      </c>
      <c r="G231" s="12">
        <v>60</v>
      </c>
      <c r="I231" s="6" t="s">
        <v>22</v>
      </c>
      <c r="J231" s="6" t="s">
        <v>18</v>
      </c>
      <c r="K231" s="6" t="s">
        <v>17</v>
      </c>
      <c r="L231" t="str">
        <f>VLOOKUP(E231,Lookup_Data!$C$7:$E$25,2,FALSE)</f>
        <v>England</v>
      </c>
      <c r="M231" t="str">
        <f>VLOOKUP(E231,Lookup_Data!$C$7:$E$25,3,FALSE)</f>
        <v>SEAL</v>
      </c>
      <c r="N231" s="12">
        <f t="shared" si="46"/>
        <v>0</v>
      </c>
      <c r="O231" s="12">
        <f t="shared" si="47"/>
        <v>2</v>
      </c>
      <c r="P231" s="12">
        <f t="shared" si="41"/>
        <v>2</v>
      </c>
      <c r="Q231" s="12">
        <f t="shared" si="48"/>
        <v>0</v>
      </c>
      <c r="R231" s="12" t="str">
        <f t="shared" si="42"/>
        <v/>
      </c>
      <c r="S231" s="12" t="str">
        <f t="shared" si="49"/>
        <v/>
      </c>
      <c r="T231" s="12">
        <f t="shared" si="43"/>
        <v>0</v>
      </c>
      <c r="U231" s="12">
        <f t="shared" si="44"/>
        <v>0</v>
      </c>
      <c r="V231" s="12">
        <f t="shared" si="45"/>
        <v>0</v>
      </c>
    </row>
    <row r="232" spans="2:22" x14ac:dyDescent="0.2">
      <c r="B232" s="12" t="s">
        <v>309</v>
      </c>
      <c r="C232" s="10" t="s">
        <v>314</v>
      </c>
      <c r="D232" s="11" t="s">
        <v>199</v>
      </c>
      <c r="E232" s="11" t="s">
        <v>445</v>
      </c>
      <c r="F232" s="12">
        <v>513</v>
      </c>
      <c r="G232" s="12">
        <v>60</v>
      </c>
      <c r="I232" s="6" t="s">
        <v>22</v>
      </c>
      <c r="J232" s="6" t="s">
        <v>18</v>
      </c>
      <c r="K232" s="6" t="s">
        <v>17</v>
      </c>
      <c r="L232" t="str">
        <f>VLOOKUP(E232,Lookup_Data!$C$7:$E$25,2,FALSE)</f>
        <v>England</v>
      </c>
      <c r="M232" t="str">
        <f>VLOOKUP(E232,Lookup_Data!$C$7:$E$25,3,FALSE)</f>
        <v>SEAL</v>
      </c>
      <c r="N232" s="12">
        <f t="shared" si="46"/>
        <v>0</v>
      </c>
      <c r="O232" s="12">
        <f t="shared" si="47"/>
        <v>3</v>
      </c>
      <c r="P232" s="12">
        <f t="shared" si="41"/>
        <v>3</v>
      </c>
      <c r="Q232" s="12">
        <f t="shared" si="48"/>
        <v>0</v>
      </c>
      <c r="R232" s="12" t="str">
        <f t="shared" si="42"/>
        <v/>
      </c>
      <c r="S232" s="12" t="str">
        <f t="shared" si="49"/>
        <v/>
      </c>
      <c r="T232" s="12">
        <f t="shared" si="43"/>
        <v>0</v>
      </c>
      <c r="U232" s="12">
        <f t="shared" si="44"/>
        <v>0</v>
      </c>
      <c r="V232" s="12">
        <f t="shared" si="45"/>
        <v>0</v>
      </c>
    </row>
    <row r="233" spans="2:22" x14ac:dyDescent="0.2">
      <c r="B233" s="12" t="s">
        <v>309</v>
      </c>
      <c r="C233" s="10" t="s">
        <v>314</v>
      </c>
      <c r="D233" s="11" t="s">
        <v>331</v>
      </c>
      <c r="E233" s="11" t="s">
        <v>445</v>
      </c>
      <c r="F233" s="12">
        <v>454</v>
      </c>
      <c r="I233" s="6" t="s">
        <v>15</v>
      </c>
      <c r="J233" s="6" t="s">
        <v>18</v>
      </c>
      <c r="K233" s="6" t="s">
        <v>17</v>
      </c>
      <c r="L233" t="str">
        <f>VLOOKUP(E233,Lookup_Data!$C$7:$E$25,2,FALSE)</f>
        <v>England</v>
      </c>
      <c r="M233" t="str">
        <f>VLOOKUP(E233,Lookup_Data!$C$7:$E$25,3,FALSE)</f>
        <v>SEAL</v>
      </c>
      <c r="N233" s="12">
        <f t="shared" si="46"/>
        <v>0</v>
      </c>
      <c r="O233" s="12">
        <f t="shared" si="47"/>
        <v>4</v>
      </c>
      <c r="P233" s="12">
        <f t="shared" si="41"/>
        <v>4</v>
      </c>
      <c r="Q233" s="12">
        <f t="shared" si="48"/>
        <v>1</v>
      </c>
      <c r="R233" s="12" t="str">
        <f t="shared" si="42"/>
        <v>A</v>
      </c>
      <c r="S233" s="12" t="str">
        <f t="shared" si="49"/>
        <v>ULU 'A'</v>
      </c>
      <c r="T233" s="12">
        <f t="shared" si="43"/>
        <v>2051</v>
      </c>
      <c r="U233" s="12">
        <f t="shared" si="44"/>
        <v>180</v>
      </c>
      <c r="V233" s="12">
        <f t="shared" si="45"/>
        <v>0</v>
      </c>
    </row>
    <row r="234" spans="2:22" x14ac:dyDescent="0.2">
      <c r="B234" s="12" t="s">
        <v>309</v>
      </c>
      <c r="C234" s="10">
        <v>37586</v>
      </c>
      <c r="D234" s="11" t="s">
        <v>200</v>
      </c>
      <c r="E234" s="11" t="s">
        <v>44</v>
      </c>
      <c r="F234" s="12">
        <v>553</v>
      </c>
      <c r="G234" s="12">
        <v>60</v>
      </c>
      <c r="H234" s="12">
        <v>27</v>
      </c>
      <c r="I234" s="6" t="s">
        <v>15</v>
      </c>
      <c r="J234" s="6" t="s">
        <v>18</v>
      </c>
      <c r="K234" s="6" t="s">
        <v>17</v>
      </c>
      <c r="L234" t="str">
        <f>VLOOKUP(E234,Lookup_Data!$C$7:$E$25,2,FALSE)</f>
        <v>England</v>
      </c>
      <c r="M234" t="str">
        <f>VLOOKUP(E234,Lookup_Data!$C$7:$E$25,3,FALSE)</f>
        <v>NEUAL</v>
      </c>
      <c r="N234" s="12">
        <f t="shared" si="46"/>
        <v>1</v>
      </c>
      <c r="O234" s="12">
        <f t="shared" si="47"/>
        <v>1</v>
      </c>
      <c r="P234" s="12">
        <f t="shared" si="41"/>
        <v>1</v>
      </c>
      <c r="Q234" s="12">
        <f t="shared" si="48"/>
        <v>0</v>
      </c>
      <c r="R234" s="12" t="str">
        <f t="shared" si="42"/>
        <v/>
      </c>
      <c r="S234" s="12" t="str">
        <f t="shared" si="49"/>
        <v/>
      </c>
      <c r="T234" s="12">
        <f t="shared" si="43"/>
        <v>0</v>
      </c>
      <c r="U234" s="12">
        <f t="shared" si="44"/>
        <v>0</v>
      </c>
      <c r="V234" s="12">
        <f t="shared" si="45"/>
        <v>0</v>
      </c>
    </row>
    <row r="235" spans="2:22" x14ac:dyDescent="0.2">
      <c r="B235" s="12" t="s">
        <v>309</v>
      </c>
      <c r="C235" s="10">
        <v>37590</v>
      </c>
      <c r="D235" s="11" t="s">
        <v>189</v>
      </c>
      <c r="E235" s="11" t="s">
        <v>44</v>
      </c>
      <c r="F235" s="12">
        <v>537</v>
      </c>
      <c r="G235" s="12">
        <v>60</v>
      </c>
      <c r="H235" s="12">
        <v>22</v>
      </c>
      <c r="I235" s="6" t="s">
        <v>15</v>
      </c>
      <c r="J235" s="6" t="s">
        <v>18</v>
      </c>
      <c r="K235" s="6" t="s">
        <v>17</v>
      </c>
      <c r="L235" t="str">
        <f>VLOOKUP(E235,Lookup_Data!$C$7:$E$25,2,FALSE)</f>
        <v>England</v>
      </c>
      <c r="M235" t="str">
        <f>VLOOKUP(E235,Lookup_Data!$C$7:$E$25,3,FALSE)</f>
        <v>NEUAL</v>
      </c>
      <c r="N235" s="12">
        <f t="shared" si="46"/>
        <v>0</v>
      </c>
      <c r="O235" s="12">
        <f t="shared" si="47"/>
        <v>2</v>
      </c>
      <c r="P235" s="12">
        <f t="shared" si="41"/>
        <v>2</v>
      </c>
      <c r="Q235" s="12">
        <f t="shared" si="48"/>
        <v>0</v>
      </c>
      <c r="R235" s="12" t="str">
        <f t="shared" si="42"/>
        <v/>
      </c>
      <c r="S235" s="12" t="str">
        <f t="shared" si="49"/>
        <v/>
      </c>
      <c r="T235" s="12">
        <f t="shared" si="43"/>
        <v>0</v>
      </c>
      <c r="U235" s="12">
        <f t="shared" si="44"/>
        <v>0</v>
      </c>
      <c r="V235" s="12">
        <f t="shared" si="45"/>
        <v>0</v>
      </c>
    </row>
    <row r="236" spans="2:22" x14ac:dyDescent="0.2">
      <c r="B236" s="12" t="s">
        <v>309</v>
      </c>
      <c r="C236" s="10">
        <v>37590</v>
      </c>
      <c r="D236" s="11" t="s">
        <v>43</v>
      </c>
      <c r="E236" s="11" t="s">
        <v>44</v>
      </c>
      <c r="F236" s="12">
        <v>535</v>
      </c>
      <c r="G236" s="12">
        <v>60</v>
      </c>
      <c r="H236" s="12">
        <v>17</v>
      </c>
      <c r="I236" s="6" t="s">
        <v>15</v>
      </c>
      <c r="J236" s="6" t="s">
        <v>18</v>
      </c>
      <c r="K236" s="6" t="s">
        <v>17</v>
      </c>
      <c r="L236" t="str">
        <f>VLOOKUP(E236,Lookup_Data!$C$7:$E$25,2,FALSE)</f>
        <v>England</v>
      </c>
      <c r="M236" t="str">
        <f>VLOOKUP(E236,Lookup_Data!$C$7:$E$25,3,FALSE)</f>
        <v>NEUAL</v>
      </c>
      <c r="N236" s="12">
        <f t="shared" si="46"/>
        <v>0</v>
      </c>
      <c r="O236" s="12">
        <f t="shared" si="47"/>
        <v>3</v>
      </c>
      <c r="P236" s="12">
        <f t="shared" si="41"/>
        <v>3</v>
      </c>
      <c r="Q236" s="12">
        <f t="shared" si="48"/>
        <v>0</v>
      </c>
      <c r="R236" s="12" t="str">
        <f t="shared" si="42"/>
        <v/>
      </c>
      <c r="S236" s="12" t="str">
        <f t="shared" si="49"/>
        <v/>
      </c>
      <c r="T236" s="12">
        <f t="shared" si="43"/>
        <v>0</v>
      </c>
      <c r="U236" s="12">
        <f t="shared" si="44"/>
        <v>0</v>
      </c>
      <c r="V236" s="12">
        <f t="shared" si="45"/>
        <v>0</v>
      </c>
    </row>
    <row r="237" spans="2:22" x14ac:dyDescent="0.2">
      <c r="B237" s="12" t="s">
        <v>309</v>
      </c>
      <c r="C237" s="10">
        <v>37590</v>
      </c>
      <c r="D237" s="11" t="s">
        <v>76</v>
      </c>
      <c r="E237" s="11" t="s">
        <v>44</v>
      </c>
      <c r="F237" s="12">
        <v>498</v>
      </c>
      <c r="G237" s="12">
        <v>60</v>
      </c>
      <c r="H237" s="12">
        <v>11</v>
      </c>
      <c r="I237" s="6" t="s">
        <v>15</v>
      </c>
      <c r="J237" s="6" t="s">
        <v>18</v>
      </c>
      <c r="K237" s="6" t="s">
        <v>17</v>
      </c>
      <c r="L237" t="str">
        <f>VLOOKUP(E237,Lookup_Data!$C$7:$E$25,2,FALSE)</f>
        <v>England</v>
      </c>
      <c r="M237" t="str">
        <f>VLOOKUP(E237,Lookup_Data!$C$7:$E$25,3,FALSE)</f>
        <v>NEUAL</v>
      </c>
      <c r="N237" s="12">
        <f t="shared" si="46"/>
        <v>0</v>
      </c>
      <c r="O237" s="12">
        <f t="shared" si="47"/>
        <v>4</v>
      </c>
      <c r="P237" s="12">
        <f t="shared" si="41"/>
        <v>4</v>
      </c>
      <c r="Q237" s="12">
        <f t="shared" si="48"/>
        <v>1</v>
      </c>
      <c r="R237" s="12" t="str">
        <f t="shared" si="42"/>
        <v>A</v>
      </c>
      <c r="S237" s="12" t="str">
        <f t="shared" si="49"/>
        <v>York 'A'</v>
      </c>
      <c r="T237" s="12">
        <f t="shared" si="43"/>
        <v>2123</v>
      </c>
      <c r="U237" s="12">
        <f t="shared" si="44"/>
        <v>240</v>
      </c>
      <c r="V237" s="12">
        <f t="shared" si="45"/>
        <v>77</v>
      </c>
    </row>
    <row r="238" spans="2:22" x14ac:dyDescent="0.2">
      <c r="B238" s="12" t="s">
        <v>309</v>
      </c>
      <c r="C238" s="10">
        <v>37562</v>
      </c>
      <c r="D238" s="11" t="s">
        <v>193</v>
      </c>
      <c r="E238" s="11" t="s">
        <v>44</v>
      </c>
      <c r="F238" s="12">
        <v>496</v>
      </c>
      <c r="G238" s="12">
        <v>60</v>
      </c>
      <c r="H238" s="12">
        <v>10</v>
      </c>
      <c r="I238" s="6" t="s">
        <v>15</v>
      </c>
      <c r="J238" s="6" t="s">
        <v>18</v>
      </c>
      <c r="K238" s="6" t="s">
        <v>17</v>
      </c>
      <c r="L238" t="str">
        <f>VLOOKUP(E238,Lookup_Data!$C$7:$E$25,2,FALSE)</f>
        <v>England</v>
      </c>
      <c r="M238" t="str">
        <f>VLOOKUP(E238,Lookup_Data!$C$7:$E$25,3,FALSE)</f>
        <v>NEUAL</v>
      </c>
      <c r="N238" s="12">
        <f t="shared" si="46"/>
        <v>0</v>
      </c>
      <c r="O238" s="12">
        <f t="shared" si="47"/>
        <v>5</v>
      </c>
      <c r="P238" s="12">
        <f t="shared" si="41"/>
        <v>1</v>
      </c>
      <c r="Q238" s="12">
        <f t="shared" si="48"/>
        <v>0</v>
      </c>
      <c r="R238" s="12" t="str">
        <f t="shared" si="42"/>
        <v/>
      </c>
      <c r="S238" s="12" t="str">
        <f t="shared" si="49"/>
        <v/>
      </c>
      <c r="T238" s="12">
        <f t="shared" ref="T238:T256" si="50">IF($P238=1,F238,IF($P238=2,F238+F237,IF($P238=3,F238+F237+F236,IF($P238=4,F238+F237+F236+F235,0))))*IF($N239=1,1,IF($P238=4,1,0))</f>
        <v>0</v>
      </c>
      <c r="U238" s="12">
        <f t="shared" ref="U238:U256" si="51">IF($P238=1,G238,IF($P238=2,G238+G237,IF($P238=3,G238+G237+G236,IF($P238=4,G238+G237+G236+G235,0))))*IF($N239=1,1,IF($P238=4,1,0))</f>
        <v>0</v>
      </c>
      <c r="V238" s="12">
        <f t="shared" ref="V238:V256" si="52">IF($P238=1,H238,IF($P238=2,H238+H237,IF($P238=3,H238+H237+H236,IF($P238=4,H238+H237+H236+H235,0))))*IF($N239=1,1,IF($P238=4,1,0))</f>
        <v>0</v>
      </c>
    </row>
    <row r="239" spans="2:22" x14ac:dyDescent="0.2">
      <c r="B239" s="12" t="s">
        <v>309</v>
      </c>
      <c r="C239" s="10">
        <v>37590</v>
      </c>
      <c r="D239" s="11" t="s">
        <v>74</v>
      </c>
      <c r="E239" s="11" t="s">
        <v>44</v>
      </c>
      <c r="F239" s="12">
        <v>482</v>
      </c>
      <c r="G239" s="12">
        <v>59</v>
      </c>
      <c r="H239" s="12">
        <v>11</v>
      </c>
      <c r="I239" s="6" t="s">
        <v>15</v>
      </c>
      <c r="J239" s="6" t="s">
        <v>18</v>
      </c>
      <c r="K239" s="6" t="s">
        <v>17</v>
      </c>
      <c r="L239" t="str">
        <f>VLOOKUP(E239,Lookup_Data!$C$7:$E$25,2,FALSE)</f>
        <v>England</v>
      </c>
      <c r="M239" t="str">
        <f>VLOOKUP(E239,Lookup_Data!$C$7:$E$25,3,FALSE)</f>
        <v>NEUAL</v>
      </c>
      <c r="N239" s="12">
        <f t="shared" si="46"/>
        <v>0</v>
      </c>
      <c r="O239" s="12">
        <f t="shared" si="47"/>
        <v>6</v>
      </c>
      <c r="P239" s="12">
        <f t="shared" si="41"/>
        <v>2</v>
      </c>
      <c r="Q239" s="12">
        <f t="shared" si="48"/>
        <v>0</v>
      </c>
      <c r="R239" s="12" t="str">
        <f t="shared" si="42"/>
        <v/>
      </c>
      <c r="S239" s="12" t="str">
        <f t="shared" si="49"/>
        <v/>
      </c>
      <c r="T239" s="12">
        <f t="shared" si="50"/>
        <v>0</v>
      </c>
      <c r="U239" s="12">
        <f t="shared" si="51"/>
        <v>0</v>
      </c>
      <c r="V239" s="12">
        <f t="shared" si="52"/>
        <v>0</v>
      </c>
    </row>
    <row r="240" spans="2:22" x14ac:dyDescent="0.2">
      <c r="B240" s="12" t="s">
        <v>309</v>
      </c>
      <c r="C240" s="10">
        <v>37590</v>
      </c>
      <c r="D240" s="11" t="s">
        <v>98</v>
      </c>
      <c r="E240" s="11" t="s">
        <v>44</v>
      </c>
      <c r="F240" s="12">
        <v>470</v>
      </c>
      <c r="G240" s="12">
        <v>60</v>
      </c>
      <c r="H240" s="12">
        <v>8</v>
      </c>
      <c r="I240" s="6" t="s">
        <v>22</v>
      </c>
      <c r="J240" s="6" t="s">
        <v>18</v>
      </c>
      <c r="K240" s="6" t="s">
        <v>53</v>
      </c>
      <c r="L240" t="str">
        <f>VLOOKUP(E240,Lookup_Data!$C$7:$E$25,2,FALSE)</f>
        <v>England</v>
      </c>
      <c r="M240" t="str">
        <f>VLOOKUP(E240,Lookup_Data!$C$7:$E$25,3,FALSE)</f>
        <v>NEUAL</v>
      </c>
      <c r="N240" s="12">
        <f t="shared" si="46"/>
        <v>0</v>
      </c>
      <c r="O240" s="12">
        <f t="shared" si="47"/>
        <v>7</v>
      </c>
      <c r="P240" s="12">
        <f t="shared" si="41"/>
        <v>3</v>
      </c>
      <c r="Q240" s="12">
        <f t="shared" si="48"/>
        <v>0</v>
      </c>
      <c r="R240" s="12" t="str">
        <f t="shared" si="42"/>
        <v/>
      </c>
      <c r="S240" s="12" t="str">
        <f t="shared" si="49"/>
        <v/>
      </c>
      <c r="T240" s="12">
        <f t="shared" si="50"/>
        <v>0</v>
      </c>
      <c r="U240" s="12">
        <f t="shared" si="51"/>
        <v>0</v>
      </c>
      <c r="V240" s="12">
        <f t="shared" si="52"/>
        <v>0</v>
      </c>
    </row>
    <row r="241" spans="2:22" x14ac:dyDescent="0.2">
      <c r="B241" s="12" t="s">
        <v>309</v>
      </c>
      <c r="C241" s="10">
        <v>37590</v>
      </c>
      <c r="D241" s="11" t="s">
        <v>232</v>
      </c>
      <c r="E241" s="11" t="s">
        <v>44</v>
      </c>
      <c r="F241" s="12">
        <v>470</v>
      </c>
      <c r="G241" s="12">
        <v>60</v>
      </c>
      <c r="H241" s="12">
        <v>7</v>
      </c>
      <c r="I241" s="6" t="s">
        <v>22</v>
      </c>
      <c r="J241" s="6" t="s">
        <v>18</v>
      </c>
      <c r="K241" s="6" t="s">
        <v>53</v>
      </c>
      <c r="L241" t="str">
        <f>VLOOKUP(E241,Lookup_Data!$C$7:$E$25,2,FALSE)</f>
        <v>England</v>
      </c>
      <c r="M241" t="str">
        <f>VLOOKUP(E241,Lookup_Data!$C$7:$E$25,3,FALSE)</f>
        <v>NEUAL</v>
      </c>
      <c r="N241" s="12">
        <f t="shared" si="46"/>
        <v>0</v>
      </c>
      <c r="O241" s="12">
        <f t="shared" si="47"/>
        <v>8</v>
      </c>
      <c r="P241" s="12">
        <f t="shared" si="41"/>
        <v>4</v>
      </c>
      <c r="Q241" s="12">
        <f t="shared" si="48"/>
        <v>2</v>
      </c>
      <c r="R241" s="12" t="str">
        <f t="shared" si="42"/>
        <v>B</v>
      </c>
      <c r="S241" s="12" t="str">
        <f t="shared" si="49"/>
        <v>York 'B'</v>
      </c>
      <c r="T241" s="12">
        <f t="shared" si="50"/>
        <v>1918</v>
      </c>
      <c r="U241" s="12">
        <f t="shared" si="51"/>
        <v>239</v>
      </c>
      <c r="V241" s="12">
        <f t="shared" si="52"/>
        <v>36</v>
      </c>
    </row>
    <row r="242" spans="2:22" x14ac:dyDescent="0.2">
      <c r="B242" s="12" t="s">
        <v>309</v>
      </c>
      <c r="C242" s="10">
        <v>37590</v>
      </c>
      <c r="D242" s="11" t="s">
        <v>97</v>
      </c>
      <c r="E242" s="11" t="s">
        <v>44</v>
      </c>
      <c r="F242" s="12">
        <v>462</v>
      </c>
      <c r="G242" s="12">
        <v>60</v>
      </c>
      <c r="H242" s="12">
        <v>7</v>
      </c>
      <c r="I242" s="6" t="s">
        <v>15</v>
      </c>
      <c r="J242" s="6" t="s">
        <v>18</v>
      </c>
      <c r="K242" s="6" t="s">
        <v>53</v>
      </c>
      <c r="L242" t="str">
        <f>VLOOKUP(E242,Lookup_Data!$C$7:$E$25,2,FALSE)</f>
        <v>England</v>
      </c>
      <c r="M242" t="str">
        <f>VLOOKUP(E242,Lookup_Data!$C$7:$E$25,3,FALSE)</f>
        <v>NEUAL</v>
      </c>
      <c r="N242" s="12">
        <f t="shared" si="46"/>
        <v>0</v>
      </c>
      <c r="O242" s="12">
        <f t="shared" si="47"/>
        <v>9</v>
      </c>
      <c r="P242" s="12">
        <f t="shared" si="41"/>
        <v>1</v>
      </c>
      <c r="Q242" s="12">
        <f t="shared" si="48"/>
        <v>0</v>
      </c>
      <c r="R242" s="12" t="str">
        <f t="shared" si="42"/>
        <v/>
      </c>
      <c r="S242" s="12" t="str">
        <f t="shared" si="49"/>
        <v/>
      </c>
      <c r="T242" s="12">
        <f t="shared" si="50"/>
        <v>0</v>
      </c>
      <c r="U242" s="12">
        <f t="shared" si="51"/>
        <v>0</v>
      </c>
      <c r="V242" s="12">
        <f t="shared" si="52"/>
        <v>0</v>
      </c>
    </row>
    <row r="243" spans="2:22" x14ac:dyDescent="0.2">
      <c r="B243" s="12" t="s">
        <v>309</v>
      </c>
      <c r="C243" s="10">
        <v>37590</v>
      </c>
      <c r="D243" s="11" t="s">
        <v>237</v>
      </c>
      <c r="E243" s="11" t="s">
        <v>44</v>
      </c>
      <c r="F243" s="12">
        <v>431</v>
      </c>
      <c r="G243" s="12">
        <v>60</v>
      </c>
      <c r="H243" s="12">
        <v>1</v>
      </c>
      <c r="I243" s="6" t="s">
        <v>15</v>
      </c>
      <c r="J243" s="6" t="s">
        <v>18</v>
      </c>
      <c r="K243" s="6" t="s">
        <v>17</v>
      </c>
      <c r="L243" t="str">
        <f>VLOOKUP(E243,Lookup_Data!$C$7:$E$25,2,FALSE)</f>
        <v>England</v>
      </c>
      <c r="M243" t="str">
        <f>VLOOKUP(E243,Lookup_Data!$C$7:$E$25,3,FALSE)</f>
        <v>NEUAL</v>
      </c>
      <c r="N243" s="12">
        <f t="shared" si="46"/>
        <v>0</v>
      </c>
      <c r="O243" s="12">
        <f t="shared" si="47"/>
        <v>10</v>
      </c>
      <c r="P243" s="12">
        <f t="shared" si="41"/>
        <v>2</v>
      </c>
      <c r="Q243" s="12">
        <f t="shared" si="48"/>
        <v>0</v>
      </c>
      <c r="R243" s="12" t="str">
        <f t="shared" si="42"/>
        <v/>
      </c>
      <c r="S243" s="12" t="str">
        <f t="shared" si="49"/>
        <v/>
      </c>
      <c r="T243" s="12">
        <f t="shared" si="50"/>
        <v>0</v>
      </c>
      <c r="U243" s="12">
        <f t="shared" si="51"/>
        <v>0</v>
      </c>
      <c r="V243" s="12">
        <f t="shared" si="52"/>
        <v>0</v>
      </c>
    </row>
    <row r="244" spans="2:22" x14ac:dyDescent="0.2">
      <c r="B244" s="12" t="s">
        <v>309</v>
      </c>
      <c r="C244" s="10">
        <v>37590</v>
      </c>
      <c r="D244" s="11" t="s">
        <v>142</v>
      </c>
      <c r="E244" s="11" t="s">
        <v>44</v>
      </c>
      <c r="F244" s="12">
        <v>413</v>
      </c>
      <c r="G244" s="12">
        <v>59</v>
      </c>
      <c r="H244" s="12">
        <v>6</v>
      </c>
      <c r="I244" s="6" t="s">
        <v>15</v>
      </c>
      <c r="J244" s="6" t="s">
        <v>18</v>
      </c>
      <c r="K244" s="6" t="s">
        <v>53</v>
      </c>
      <c r="L244" t="str">
        <f>VLOOKUP(E244,Lookup_Data!$C$7:$E$25,2,FALSE)</f>
        <v>England</v>
      </c>
      <c r="M244" t="str">
        <f>VLOOKUP(E244,Lookup_Data!$C$7:$E$25,3,FALSE)</f>
        <v>NEUAL</v>
      </c>
      <c r="N244" s="12">
        <f t="shared" si="46"/>
        <v>0</v>
      </c>
      <c r="O244" s="12">
        <f t="shared" si="47"/>
        <v>11</v>
      </c>
      <c r="P244" s="12">
        <f t="shared" si="41"/>
        <v>3</v>
      </c>
      <c r="Q244" s="12">
        <f t="shared" si="48"/>
        <v>0</v>
      </c>
      <c r="R244" s="12" t="str">
        <f t="shared" si="42"/>
        <v/>
      </c>
      <c r="S244" s="12" t="str">
        <f t="shared" si="49"/>
        <v/>
      </c>
      <c r="T244" s="12">
        <f t="shared" si="50"/>
        <v>0</v>
      </c>
      <c r="U244" s="12">
        <f t="shared" si="51"/>
        <v>0</v>
      </c>
      <c r="V244" s="12">
        <f t="shared" si="52"/>
        <v>0</v>
      </c>
    </row>
    <row r="245" spans="2:22" x14ac:dyDescent="0.2">
      <c r="B245" s="12" t="s">
        <v>309</v>
      </c>
      <c r="C245" s="10">
        <v>37590</v>
      </c>
      <c r="D245" s="11" t="s">
        <v>118</v>
      </c>
      <c r="E245" s="11" t="s">
        <v>44</v>
      </c>
      <c r="F245" s="12">
        <v>405</v>
      </c>
      <c r="G245" s="12">
        <v>60</v>
      </c>
      <c r="H245" s="12">
        <v>6</v>
      </c>
      <c r="I245" s="6" t="s">
        <v>15</v>
      </c>
      <c r="J245" s="6" t="s">
        <v>18</v>
      </c>
      <c r="K245" s="6" t="s">
        <v>53</v>
      </c>
      <c r="L245" t="str">
        <f>VLOOKUP(E245,Lookup_Data!$C$7:$E$25,2,FALSE)</f>
        <v>England</v>
      </c>
      <c r="M245" t="str">
        <f>VLOOKUP(E245,Lookup_Data!$C$7:$E$25,3,FALSE)</f>
        <v>NEUAL</v>
      </c>
      <c r="N245" s="12">
        <f t="shared" si="46"/>
        <v>0</v>
      </c>
      <c r="O245" s="12">
        <f t="shared" si="47"/>
        <v>12</v>
      </c>
      <c r="P245" s="12">
        <f t="shared" si="41"/>
        <v>4</v>
      </c>
      <c r="Q245" s="12">
        <f t="shared" si="48"/>
        <v>3</v>
      </c>
      <c r="R245" s="12" t="str">
        <f t="shared" si="42"/>
        <v>C</v>
      </c>
      <c r="S245" s="12" t="str">
        <f t="shared" si="49"/>
        <v>York 'C'</v>
      </c>
      <c r="T245" s="12">
        <f t="shared" si="50"/>
        <v>1711</v>
      </c>
      <c r="U245" s="12">
        <f t="shared" si="51"/>
        <v>239</v>
      </c>
      <c r="V245" s="12">
        <f t="shared" si="52"/>
        <v>20</v>
      </c>
    </row>
    <row r="246" spans="2:22" x14ac:dyDescent="0.2">
      <c r="B246" s="12" t="s">
        <v>309</v>
      </c>
      <c r="C246" s="10">
        <v>37590</v>
      </c>
      <c r="D246" s="11" t="s">
        <v>146</v>
      </c>
      <c r="E246" s="11" t="s">
        <v>44</v>
      </c>
      <c r="F246" s="12">
        <v>371</v>
      </c>
      <c r="G246" s="12">
        <v>57</v>
      </c>
      <c r="H246" s="12">
        <v>1</v>
      </c>
      <c r="I246" s="6" t="s">
        <v>15</v>
      </c>
      <c r="J246" s="6" t="s">
        <v>18</v>
      </c>
      <c r="K246" s="6" t="s">
        <v>53</v>
      </c>
      <c r="L246" t="str">
        <f>VLOOKUP(E246,Lookup_Data!$C$7:$E$25,2,FALSE)</f>
        <v>England</v>
      </c>
      <c r="M246" t="str">
        <f>VLOOKUP(E246,Lookup_Data!$C$7:$E$25,3,FALSE)</f>
        <v>NEUAL</v>
      </c>
      <c r="N246" s="12">
        <f t="shared" si="46"/>
        <v>0</v>
      </c>
      <c r="O246" s="12">
        <f t="shared" si="47"/>
        <v>13</v>
      </c>
      <c r="P246" s="12">
        <f t="shared" si="41"/>
        <v>1</v>
      </c>
      <c r="Q246" s="12">
        <f t="shared" si="48"/>
        <v>0</v>
      </c>
      <c r="R246" s="12" t="str">
        <f t="shared" si="42"/>
        <v/>
      </c>
      <c r="S246" s="12" t="str">
        <f t="shared" si="49"/>
        <v/>
      </c>
      <c r="T246" s="12">
        <f t="shared" si="50"/>
        <v>0</v>
      </c>
      <c r="U246" s="12">
        <f t="shared" si="51"/>
        <v>0</v>
      </c>
      <c r="V246" s="12">
        <f t="shared" si="52"/>
        <v>0</v>
      </c>
    </row>
    <row r="247" spans="2:22" x14ac:dyDescent="0.2">
      <c r="B247" s="12" t="s">
        <v>309</v>
      </c>
      <c r="C247" s="10">
        <v>37590</v>
      </c>
      <c r="D247" s="11" t="s">
        <v>353</v>
      </c>
      <c r="E247" s="11" t="s">
        <v>44</v>
      </c>
      <c r="F247" s="12">
        <v>367</v>
      </c>
      <c r="G247" s="12">
        <v>57</v>
      </c>
      <c r="H247" s="12">
        <v>3</v>
      </c>
      <c r="I247" s="6" t="s">
        <v>15</v>
      </c>
      <c r="J247" s="6" t="s">
        <v>18</v>
      </c>
      <c r="K247" s="6" t="s">
        <v>53</v>
      </c>
      <c r="L247" t="str">
        <f>VLOOKUP(E247,Lookup_Data!$C$7:$E$25,2,FALSE)</f>
        <v>England</v>
      </c>
      <c r="M247" t="str">
        <f>VLOOKUP(E247,Lookup_Data!$C$7:$E$25,3,FALSE)</f>
        <v>NEUAL</v>
      </c>
      <c r="N247" s="12">
        <f t="shared" si="46"/>
        <v>0</v>
      </c>
      <c r="O247" s="12">
        <f t="shared" si="47"/>
        <v>14</v>
      </c>
      <c r="P247" s="12">
        <f t="shared" si="41"/>
        <v>2</v>
      </c>
      <c r="Q247" s="12">
        <f t="shared" si="48"/>
        <v>0</v>
      </c>
      <c r="R247" s="12" t="str">
        <f t="shared" si="42"/>
        <v/>
      </c>
      <c r="S247" s="12" t="str">
        <f t="shared" si="49"/>
        <v/>
      </c>
      <c r="T247" s="12">
        <f t="shared" si="50"/>
        <v>0</v>
      </c>
      <c r="U247" s="12">
        <f t="shared" si="51"/>
        <v>0</v>
      </c>
      <c r="V247" s="12">
        <f t="shared" si="52"/>
        <v>0</v>
      </c>
    </row>
    <row r="248" spans="2:22" x14ac:dyDescent="0.2">
      <c r="B248" s="12" t="s">
        <v>309</v>
      </c>
      <c r="C248" s="10">
        <v>37590</v>
      </c>
      <c r="D248" s="11" t="s">
        <v>173</v>
      </c>
      <c r="E248" s="11" t="s">
        <v>44</v>
      </c>
      <c r="F248" s="12">
        <v>365</v>
      </c>
      <c r="G248" s="12">
        <v>57</v>
      </c>
      <c r="H248" s="12">
        <v>1</v>
      </c>
      <c r="I248" s="6" t="s">
        <v>22</v>
      </c>
      <c r="J248" s="6" t="s">
        <v>18</v>
      </c>
      <c r="K248" s="6" t="s">
        <v>53</v>
      </c>
      <c r="L248" t="str">
        <f>VLOOKUP(E248,Lookup_Data!$C$7:$E$25,2,FALSE)</f>
        <v>England</v>
      </c>
      <c r="M248" t="str">
        <f>VLOOKUP(E248,Lookup_Data!$C$7:$E$25,3,FALSE)</f>
        <v>NEUAL</v>
      </c>
      <c r="N248" s="12">
        <f t="shared" si="46"/>
        <v>0</v>
      </c>
      <c r="O248" s="12">
        <f t="shared" si="47"/>
        <v>15</v>
      </c>
      <c r="P248" s="12">
        <f t="shared" si="41"/>
        <v>3</v>
      </c>
      <c r="Q248" s="12">
        <f t="shared" si="48"/>
        <v>0</v>
      </c>
      <c r="R248" s="12" t="str">
        <f t="shared" si="42"/>
        <v/>
      </c>
      <c r="S248" s="12" t="str">
        <f t="shared" si="49"/>
        <v/>
      </c>
      <c r="T248" s="12">
        <f t="shared" si="50"/>
        <v>0</v>
      </c>
      <c r="U248" s="12">
        <f t="shared" si="51"/>
        <v>0</v>
      </c>
      <c r="V248" s="12">
        <f t="shared" si="52"/>
        <v>0</v>
      </c>
    </row>
    <row r="249" spans="2:22" x14ac:dyDescent="0.2">
      <c r="B249" s="12" t="s">
        <v>309</v>
      </c>
      <c r="C249" s="10">
        <v>37562</v>
      </c>
      <c r="D249" s="11" t="s">
        <v>293</v>
      </c>
      <c r="E249" s="11" t="s">
        <v>44</v>
      </c>
      <c r="F249" s="12">
        <v>357</v>
      </c>
      <c r="G249" s="12">
        <v>60</v>
      </c>
      <c r="H249" s="12">
        <v>4</v>
      </c>
      <c r="I249" s="6" t="s">
        <v>15</v>
      </c>
      <c r="J249" s="6" t="s">
        <v>18</v>
      </c>
      <c r="K249" s="6" t="s">
        <v>17</v>
      </c>
      <c r="L249" t="str">
        <f>VLOOKUP(E249,Lookup_Data!$C$7:$E$25,2,FALSE)</f>
        <v>England</v>
      </c>
      <c r="M249" t="str">
        <f>VLOOKUP(E249,Lookup_Data!$C$7:$E$25,3,FALSE)</f>
        <v>NEUAL</v>
      </c>
      <c r="N249" s="12">
        <f t="shared" si="46"/>
        <v>0</v>
      </c>
      <c r="O249" s="12">
        <f t="shared" si="47"/>
        <v>16</v>
      </c>
      <c r="P249" s="12">
        <f t="shared" si="41"/>
        <v>4</v>
      </c>
      <c r="Q249" s="12">
        <f t="shared" si="48"/>
        <v>4</v>
      </c>
      <c r="R249" s="12" t="str">
        <f t="shared" si="42"/>
        <v>D</v>
      </c>
      <c r="S249" s="12" t="str">
        <f t="shared" si="49"/>
        <v>York 'D'</v>
      </c>
      <c r="T249" s="12">
        <f t="shared" si="50"/>
        <v>1460</v>
      </c>
      <c r="U249" s="12">
        <f t="shared" si="51"/>
        <v>231</v>
      </c>
      <c r="V249" s="12">
        <f t="shared" si="52"/>
        <v>9</v>
      </c>
    </row>
    <row r="250" spans="2:22" x14ac:dyDescent="0.2">
      <c r="B250" s="12" t="s">
        <v>309</v>
      </c>
      <c r="C250" s="10">
        <v>37562</v>
      </c>
      <c r="D250" s="11" t="s">
        <v>150</v>
      </c>
      <c r="E250" s="11" t="s">
        <v>44</v>
      </c>
      <c r="F250" s="12">
        <v>349</v>
      </c>
      <c r="G250" s="12">
        <v>58</v>
      </c>
      <c r="H250" s="12">
        <v>1</v>
      </c>
      <c r="I250" s="6" t="s">
        <v>22</v>
      </c>
      <c r="J250" s="6" t="s">
        <v>18</v>
      </c>
      <c r="K250" s="6" t="s">
        <v>53</v>
      </c>
      <c r="L250" t="str">
        <f>VLOOKUP(E250,Lookup_Data!$C$7:$E$25,2,FALSE)</f>
        <v>England</v>
      </c>
      <c r="M250" t="str">
        <f>VLOOKUP(E250,Lookup_Data!$C$7:$E$25,3,FALSE)</f>
        <v>NEUAL</v>
      </c>
      <c r="N250" s="12">
        <f t="shared" si="46"/>
        <v>0</v>
      </c>
      <c r="O250" s="12">
        <f t="shared" si="47"/>
        <v>17</v>
      </c>
      <c r="P250" s="12">
        <f t="shared" si="41"/>
        <v>1</v>
      </c>
      <c r="Q250" s="12">
        <f t="shared" si="48"/>
        <v>0</v>
      </c>
      <c r="R250" s="12" t="str">
        <f t="shared" si="42"/>
        <v/>
      </c>
      <c r="S250" s="12" t="str">
        <f t="shared" si="49"/>
        <v/>
      </c>
      <c r="T250" s="12">
        <f t="shared" si="50"/>
        <v>0</v>
      </c>
      <c r="U250" s="12">
        <f t="shared" si="51"/>
        <v>0</v>
      </c>
      <c r="V250" s="12">
        <f t="shared" si="52"/>
        <v>0</v>
      </c>
    </row>
    <row r="251" spans="2:22" x14ac:dyDescent="0.2">
      <c r="B251" s="12" t="s">
        <v>309</v>
      </c>
      <c r="C251" s="10">
        <v>37590</v>
      </c>
      <c r="D251" s="11" t="s">
        <v>366</v>
      </c>
      <c r="E251" s="11" t="s">
        <v>44</v>
      </c>
      <c r="F251" s="12">
        <v>326</v>
      </c>
      <c r="G251" s="12">
        <v>58</v>
      </c>
      <c r="H251" s="12">
        <v>1</v>
      </c>
      <c r="I251" s="6" t="s">
        <v>15</v>
      </c>
      <c r="J251" s="6" t="s">
        <v>18</v>
      </c>
      <c r="K251" s="6" t="s">
        <v>17</v>
      </c>
      <c r="L251" t="str">
        <f>VLOOKUP(E251,Lookup_Data!$C$7:$E$25,2,FALSE)</f>
        <v>England</v>
      </c>
      <c r="M251" t="str">
        <f>VLOOKUP(E251,Lookup_Data!$C$7:$E$25,3,FALSE)</f>
        <v>NEUAL</v>
      </c>
      <c r="N251" s="12">
        <f t="shared" si="46"/>
        <v>0</v>
      </c>
      <c r="O251" s="12">
        <f t="shared" si="47"/>
        <v>18</v>
      </c>
      <c r="P251" s="12">
        <f t="shared" si="41"/>
        <v>2</v>
      </c>
      <c r="Q251" s="12">
        <f t="shared" si="48"/>
        <v>0</v>
      </c>
      <c r="R251" s="12" t="str">
        <f t="shared" si="42"/>
        <v/>
      </c>
      <c r="S251" s="12" t="str">
        <f t="shared" si="49"/>
        <v/>
      </c>
      <c r="T251" s="12">
        <f t="shared" si="50"/>
        <v>0</v>
      </c>
      <c r="U251" s="12">
        <f t="shared" si="51"/>
        <v>0</v>
      </c>
      <c r="V251" s="12">
        <f t="shared" si="52"/>
        <v>0</v>
      </c>
    </row>
    <row r="252" spans="2:22" x14ac:dyDescent="0.2">
      <c r="B252" s="12" t="s">
        <v>309</v>
      </c>
      <c r="C252" s="10">
        <v>37590</v>
      </c>
      <c r="D252" s="11" t="s">
        <v>152</v>
      </c>
      <c r="E252" s="11" t="s">
        <v>44</v>
      </c>
      <c r="F252" s="12">
        <v>310</v>
      </c>
      <c r="G252" s="12">
        <v>55</v>
      </c>
      <c r="H252" s="12">
        <v>4</v>
      </c>
      <c r="I252" s="6" t="s">
        <v>15</v>
      </c>
      <c r="J252" s="6" t="s">
        <v>18</v>
      </c>
      <c r="K252" s="6" t="s">
        <v>53</v>
      </c>
      <c r="L252" t="str">
        <f>VLOOKUP(E252,Lookup_Data!$C$7:$E$25,2,FALSE)</f>
        <v>England</v>
      </c>
      <c r="M252" t="str">
        <f>VLOOKUP(E252,Lookup_Data!$C$7:$E$25,3,FALSE)</f>
        <v>NEUAL</v>
      </c>
      <c r="N252" s="12">
        <f t="shared" si="46"/>
        <v>0</v>
      </c>
      <c r="O252" s="12">
        <f t="shared" si="47"/>
        <v>19</v>
      </c>
      <c r="P252" s="12">
        <f t="shared" si="41"/>
        <v>3</v>
      </c>
      <c r="Q252" s="12">
        <f t="shared" si="48"/>
        <v>0</v>
      </c>
      <c r="R252" s="12" t="str">
        <f t="shared" si="42"/>
        <v/>
      </c>
      <c r="S252" s="12" t="str">
        <f t="shared" si="49"/>
        <v/>
      </c>
      <c r="T252" s="12">
        <f t="shared" si="50"/>
        <v>0</v>
      </c>
      <c r="U252" s="12">
        <f t="shared" si="51"/>
        <v>0</v>
      </c>
      <c r="V252" s="12">
        <f t="shared" si="52"/>
        <v>0</v>
      </c>
    </row>
    <row r="253" spans="2:22" x14ac:dyDescent="0.2">
      <c r="B253" s="12" t="s">
        <v>309</v>
      </c>
      <c r="C253" s="10">
        <v>37562</v>
      </c>
      <c r="D253" s="11" t="s">
        <v>378</v>
      </c>
      <c r="E253" s="11" t="s">
        <v>44</v>
      </c>
      <c r="F253" s="12">
        <v>300</v>
      </c>
      <c r="G253" s="12">
        <v>54</v>
      </c>
      <c r="H253" s="12">
        <v>0</v>
      </c>
      <c r="I253" s="6" t="s">
        <v>15</v>
      </c>
      <c r="J253" s="6" t="s">
        <v>18</v>
      </c>
      <c r="K253" s="6" t="s">
        <v>53</v>
      </c>
      <c r="L253" t="str">
        <f>VLOOKUP(E253,Lookup_Data!$C$7:$E$25,2,FALSE)</f>
        <v>England</v>
      </c>
      <c r="M253" t="str">
        <f>VLOOKUP(E253,Lookup_Data!$C$7:$E$25,3,FALSE)</f>
        <v>NEUAL</v>
      </c>
      <c r="N253" s="12">
        <f t="shared" si="46"/>
        <v>0</v>
      </c>
      <c r="O253" s="12">
        <f t="shared" si="47"/>
        <v>20</v>
      </c>
      <c r="P253" s="12">
        <f t="shared" si="41"/>
        <v>4</v>
      </c>
      <c r="Q253" s="12">
        <f t="shared" si="48"/>
        <v>5</v>
      </c>
      <c r="R253" s="12" t="str">
        <f t="shared" si="42"/>
        <v>E</v>
      </c>
      <c r="S253" s="12" t="str">
        <f t="shared" si="49"/>
        <v>York 'E'</v>
      </c>
      <c r="T253" s="12">
        <f t="shared" si="50"/>
        <v>1285</v>
      </c>
      <c r="U253" s="12">
        <f t="shared" si="51"/>
        <v>225</v>
      </c>
      <c r="V253" s="12">
        <f t="shared" si="52"/>
        <v>6</v>
      </c>
    </row>
    <row r="254" spans="2:22" x14ac:dyDescent="0.2">
      <c r="B254" s="12" t="s">
        <v>309</v>
      </c>
      <c r="C254" s="10">
        <v>37562</v>
      </c>
      <c r="D254" s="11" t="s">
        <v>384</v>
      </c>
      <c r="E254" s="11" t="s">
        <v>44</v>
      </c>
      <c r="F254" s="12">
        <v>274</v>
      </c>
      <c r="G254" s="12">
        <v>56</v>
      </c>
      <c r="H254" s="12">
        <v>2</v>
      </c>
      <c r="I254" s="6" t="s">
        <v>15</v>
      </c>
      <c r="J254" s="6" t="s">
        <v>18</v>
      </c>
      <c r="K254" s="6" t="s">
        <v>53</v>
      </c>
      <c r="L254" t="str">
        <f>VLOOKUP(E254,Lookup_Data!$C$7:$E$25,2,FALSE)</f>
        <v>England</v>
      </c>
      <c r="M254" t="str">
        <f>VLOOKUP(E254,Lookup_Data!$C$7:$E$25,3,FALSE)</f>
        <v>NEUAL</v>
      </c>
      <c r="N254" s="12">
        <f t="shared" si="46"/>
        <v>0</v>
      </c>
      <c r="O254" s="12">
        <f t="shared" si="47"/>
        <v>21</v>
      </c>
      <c r="P254" s="12">
        <f t="shared" si="41"/>
        <v>1</v>
      </c>
      <c r="Q254" s="12">
        <f t="shared" si="48"/>
        <v>0</v>
      </c>
      <c r="R254" s="12" t="str">
        <f t="shared" si="42"/>
        <v/>
      </c>
      <c r="S254" s="12" t="str">
        <f t="shared" si="49"/>
        <v/>
      </c>
      <c r="T254" s="12">
        <f t="shared" si="50"/>
        <v>0</v>
      </c>
      <c r="U254" s="12">
        <f t="shared" si="51"/>
        <v>0</v>
      </c>
      <c r="V254" s="12">
        <f t="shared" si="52"/>
        <v>0</v>
      </c>
    </row>
    <row r="255" spans="2:22" x14ac:dyDescent="0.2">
      <c r="B255" s="12" t="s">
        <v>309</v>
      </c>
      <c r="C255" s="10">
        <v>37590</v>
      </c>
      <c r="D255" s="11" t="s">
        <v>175</v>
      </c>
      <c r="E255" s="11" t="s">
        <v>44</v>
      </c>
      <c r="F255" s="12">
        <v>269</v>
      </c>
      <c r="G255" s="12">
        <v>59</v>
      </c>
      <c r="H255" s="12">
        <v>3</v>
      </c>
      <c r="I255" s="6" t="s">
        <v>22</v>
      </c>
      <c r="J255" s="6" t="s">
        <v>18</v>
      </c>
      <c r="K255" s="6" t="s">
        <v>53</v>
      </c>
      <c r="L255" t="str">
        <f>VLOOKUP(E255,Lookup_Data!$C$7:$E$25,2,FALSE)</f>
        <v>England</v>
      </c>
      <c r="M255" t="str">
        <f>VLOOKUP(E255,Lookup_Data!$C$7:$E$25,3,FALSE)</f>
        <v>NEUAL</v>
      </c>
      <c r="N255" s="12">
        <f t="shared" si="46"/>
        <v>0</v>
      </c>
      <c r="O255" s="12">
        <f t="shared" si="47"/>
        <v>22</v>
      </c>
      <c r="P255" s="12">
        <f t="shared" si="41"/>
        <v>2</v>
      </c>
      <c r="Q255" s="12">
        <f t="shared" si="48"/>
        <v>6</v>
      </c>
      <c r="R255" s="12" t="str">
        <f t="shared" si="42"/>
        <v>F</v>
      </c>
      <c r="S255" s="12" t="str">
        <f t="shared" si="49"/>
        <v>York 'F'</v>
      </c>
      <c r="T255" s="12">
        <f t="shared" si="50"/>
        <v>543</v>
      </c>
      <c r="U255" s="12">
        <f t="shared" si="51"/>
        <v>115</v>
      </c>
      <c r="V255" s="12">
        <f t="shared" si="52"/>
        <v>5</v>
      </c>
    </row>
    <row r="256" spans="2:22" x14ac:dyDescent="0.2">
      <c r="N256" s="12">
        <f>IF(E256=E255,0,1)</f>
        <v>1</v>
      </c>
      <c r="O256" s="12">
        <f>IF(N256=1,N256,O255+1)</f>
        <v>1</v>
      </c>
      <c r="P256" s="12">
        <f t="shared" si="41"/>
        <v>1</v>
      </c>
      <c r="Q256" s="12">
        <f>IF(N257=1,1,IF(P256=4,1,0))*ROUNDUP(O256/4,0)</f>
        <v>0</v>
      </c>
      <c r="R256" s="12" t="str">
        <f t="shared" si="42"/>
        <v/>
      </c>
      <c r="S256" s="12" t="str">
        <f>IF(Q256=0,"",CONCATENATE(E256," '",R256,"'"))</f>
        <v/>
      </c>
      <c r="T256" s="12">
        <f t="shared" si="50"/>
        <v>0</v>
      </c>
      <c r="U256" s="12">
        <f t="shared" si="51"/>
        <v>0</v>
      </c>
      <c r="V256" s="12">
        <f t="shared" si="52"/>
        <v>0</v>
      </c>
    </row>
    <row r="306" spans="2:22" x14ac:dyDescent="0.2">
      <c r="B306" s="1" t="s">
        <v>0</v>
      </c>
      <c r="C306" s="2" t="s">
        <v>1</v>
      </c>
      <c r="D306" s="3" t="s">
        <v>2</v>
      </c>
      <c r="E306" s="3" t="s">
        <v>3</v>
      </c>
      <c r="F306" s="4" t="s">
        <v>4</v>
      </c>
      <c r="G306" s="4" t="s">
        <v>5</v>
      </c>
      <c r="H306" s="4" t="s">
        <v>6</v>
      </c>
      <c r="I306" s="4" t="s">
        <v>7</v>
      </c>
      <c r="J306" s="4" t="s">
        <v>8</v>
      </c>
      <c r="K306" s="4" t="s">
        <v>9</v>
      </c>
      <c r="L306" s="1" t="s">
        <v>10</v>
      </c>
      <c r="M306" s="5" t="s">
        <v>11</v>
      </c>
      <c r="N306" s="5">
        <v>1</v>
      </c>
      <c r="O306" s="5">
        <v>2</v>
      </c>
      <c r="P306" s="5">
        <v>3</v>
      </c>
      <c r="Q306" s="5" t="s">
        <v>505</v>
      </c>
      <c r="R306" s="5" t="s">
        <v>506</v>
      </c>
      <c r="S306" s="5" t="s">
        <v>507</v>
      </c>
      <c r="T306" s="5" t="s">
        <v>502</v>
      </c>
      <c r="U306" s="5" t="s">
        <v>503</v>
      </c>
      <c r="V306" s="5" t="s">
        <v>504</v>
      </c>
    </row>
    <row r="307" spans="2:22" x14ac:dyDescent="0.2">
      <c r="B307" s="12" t="s">
        <v>309</v>
      </c>
      <c r="D307" s="11" t="s">
        <v>354</v>
      </c>
      <c r="E307" s="11" t="s">
        <v>48</v>
      </c>
      <c r="F307" s="12">
        <v>363</v>
      </c>
      <c r="G307" s="12">
        <v>57</v>
      </c>
      <c r="H307" s="12">
        <v>3</v>
      </c>
      <c r="I307" s="6" t="s">
        <v>15</v>
      </c>
      <c r="J307" s="6" t="s">
        <v>18</v>
      </c>
      <c r="K307" s="6" t="s">
        <v>53</v>
      </c>
      <c r="L307" t="str">
        <f>VLOOKUP(E307,Lookup_Data!$C$7:$E$25,2,FALSE)</f>
        <v>Scotland</v>
      </c>
      <c r="M307" t="str">
        <f>VLOOKUP(E307,Lookup_Data!$C$7:$E$25,3,FALSE)</f>
        <v>SUSF</v>
      </c>
      <c r="N307" s="12">
        <f t="shared" ref="N307:N362" si="53">IF(E307=E306,0,1)</f>
        <v>1</v>
      </c>
      <c r="O307" s="12">
        <f t="shared" ref="O307:O362" si="54">IF(N307=1,N307,O306+1)</f>
        <v>1</v>
      </c>
      <c r="P307" s="12">
        <f>IF(O307&lt;4,O307,3+O307-3*ROUNDUP(O307/3,0))</f>
        <v>1</v>
      </c>
      <c r="Q307" s="12">
        <f t="shared" ref="Q307:Q426" si="55">IF(N308=1,1,IF(P307=3,1,0))*ROUNDUP(O307/3,0)</f>
        <v>0</v>
      </c>
      <c r="R307" s="12" t="str">
        <f>IF(Q307=1,"Nov1",IF(Q307=2,"Nov2",IF(Q307=3,"Nov3",IF(Q307=4,"Nov4",IF(Q307=5,"Nov5",IF(Q307=6,"Nov6",IF(Q307=7,"Nov7",IF(Q307=8,"Nov8",""))))))))</f>
        <v/>
      </c>
      <c r="S307" s="12" t="str">
        <f t="shared" ref="S307:S426" si="56">IF(Q307=0,"",CONCATENATE(E307," '",R307,"'"))</f>
        <v/>
      </c>
      <c r="T307" s="12">
        <f>IF($P307=1,F307,IF($P307=2,F307+F306,IF($P307=3,F307+F306+F305,IF($P307=4,F307+F306+F305+F304,0))))*IF($N308=1,1,IF($P307=3,1,0))</f>
        <v>0</v>
      </c>
      <c r="U307" s="12">
        <f>IF($P307=1,G307,IF($P307=2,G307+G306,IF($P307=3,G307+G306+G305,IF($P307=4,G307+G306+G158+G157,0))))*IF($N308=1,1,IF($P307=3,1,0))</f>
        <v>0</v>
      </c>
      <c r="V307" s="12">
        <f>IF($P307=1,H307,IF($P307=2,H307+H306,IF($P307=3,H307+H306+H305,IF($P307=4,H307+H306+H305+H304,0))))*IF($N308=1,1,IF($P307=3,1,0))</f>
        <v>0</v>
      </c>
    </row>
    <row r="308" spans="2:22" x14ac:dyDescent="0.2">
      <c r="B308" s="12" t="s">
        <v>309</v>
      </c>
      <c r="D308" s="11" t="s">
        <v>375</v>
      </c>
      <c r="E308" s="11" t="s">
        <v>48</v>
      </c>
      <c r="F308" s="12">
        <v>304</v>
      </c>
      <c r="G308" s="12">
        <v>56</v>
      </c>
      <c r="H308" s="12">
        <v>2</v>
      </c>
      <c r="I308" s="6" t="s">
        <v>15</v>
      </c>
      <c r="J308" s="6" t="s">
        <v>18</v>
      </c>
      <c r="K308" s="6" t="s">
        <v>53</v>
      </c>
      <c r="L308" t="str">
        <f>VLOOKUP(E308,Lookup_Data!$C$7:$E$25,2,FALSE)</f>
        <v>Scotland</v>
      </c>
      <c r="M308" t="str">
        <f>VLOOKUP(E308,Lookup_Data!$C$7:$E$25,3,FALSE)</f>
        <v>SUSF</v>
      </c>
      <c r="N308" s="12">
        <f t="shared" si="53"/>
        <v>0</v>
      </c>
      <c r="O308" s="12">
        <f t="shared" si="54"/>
        <v>2</v>
      </c>
      <c r="P308" s="12">
        <f t="shared" ref="P308:P371" si="57">IF(O308&lt;4,O308,3+O308-3*ROUNDUP(O308/3,0))</f>
        <v>2</v>
      </c>
      <c r="Q308" s="12">
        <f t="shared" ref="Q308:Q362" si="58">IF(N309=1,1,IF(P308=3,1,0))*ROUNDUP(O308/3,0)</f>
        <v>1</v>
      </c>
      <c r="R308" s="12" t="str">
        <f t="shared" ref="R308:R371" si="59">IF(Q308=1,"Nov1",IF(Q308=2,"Nov2",IF(Q308=3,"Nov3",IF(Q308=4,"Nov4",IF(Q308=5,"Nov5",IF(Q308=6,"Nov6",IF(Q308=7,"Nov7",IF(Q308=8,"Nov8",""))))))))</f>
        <v>Nov1</v>
      </c>
      <c r="S308" s="12" t="str">
        <f t="shared" ref="S308:S362" si="60">IF(Q308=0,"",CONCATENATE(E308," '",R308,"'"))</f>
        <v>Aberdeen 'Nov1'</v>
      </c>
      <c r="T308" s="12">
        <f t="shared" ref="T308:T371" si="61">IF($P308=1,F308,IF($P308=2,F308+F307,IF($P308=3,F308+F307+F306,IF($P308=4,F308+F307+F306+F305,0))))*IF($N309=1,1,IF($P308=3,1,0))</f>
        <v>667</v>
      </c>
      <c r="U308" s="12">
        <f t="shared" ref="U308:U371" si="62">IF($P308=1,G308,IF($P308=2,G308+G307,IF($P308=3,G308+G307+G306,IF($P308=4,G308+G307+G159+G158,0))))*IF($N309=1,1,IF($P308=3,1,0))</f>
        <v>113</v>
      </c>
      <c r="V308" s="12">
        <f t="shared" ref="V308:V371" si="63">IF($P308=1,H308,IF($P308=2,H308+H307,IF($P308=3,H308+H307+H306,IF($P308=4,H308+H307+H306+H305,0))))*IF($N309=1,1,IF($P308=3,1,0))</f>
        <v>5</v>
      </c>
    </row>
    <row r="309" spans="2:22" x14ac:dyDescent="0.2">
      <c r="B309" s="12" t="s">
        <v>309</v>
      </c>
      <c r="C309" s="10">
        <v>37589</v>
      </c>
      <c r="D309" s="11" t="s">
        <v>171</v>
      </c>
      <c r="E309" s="11" t="s">
        <v>79</v>
      </c>
      <c r="F309" s="12">
        <v>424</v>
      </c>
      <c r="G309" s="12">
        <v>60</v>
      </c>
      <c r="H309" s="12">
        <v>6</v>
      </c>
      <c r="I309" s="6" t="s">
        <v>15</v>
      </c>
      <c r="J309" s="6" t="s">
        <v>80</v>
      </c>
      <c r="K309" s="6" t="s">
        <v>53</v>
      </c>
      <c r="L309" t="str">
        <f>VLOOKUP(E309,Lookup_Data!$C$7:$E$25,2,FALSE)</f>
        <v>Wales</v>
      </c>
      <c r="M309" t="str">
        <f>VLOOKUP(E309,Lookup_Data!$C$7:$E$25,3,FALSE)</f>
        <v>None</v>
      </c>
      <c r="N309" s="12">
        <f t="shared" si="53"/>
        <v>1</v>
      </c>
      <c r="O309" s="12">
        <f t="shared" si="54"/>
        <v>1</v>
      </c>
      <c r="P309" s="12">
        <f t="shared" si="57"/>
        <v>1</v>
      </c>
      <c r="Q309" s="12">
        <f t="shared" si="58"/>
        <v>0</v>
      </c>
      <c r="R309" s="12" t="str">
        <f t="shared" si="59"/>
        <v/>
      </c>
      <c r="S309" s="12" t="str">
        <f t="shared" si="60"/>
        <v/>
      </c>
      <c r="T309" s="12">
        <f t="shared" si="61"/>
        <v>0</v>
      </c>
      <c r="U309" s="12">
        <f t="shared" si="62"/>
        <v>0</v>
      </c>
      <c r="V309" s="12">
        <f t="shared" si="63"/>
        <v>0</v>
      </c>
    </row>
    <row r="310" spans="2:22" x14ac:dyDescent="0.2">
      <c r="B310" s="12" t="s">
        <v>309</v>
      </c>
      <c r="C310" s="10">
        <v>37589</v>
      </c>
      <c r="D310" s="11" t="s">
        <v>166</v>
      </c>
      <c r="E310" s="11" t="s">
        <v>79</v>
      </c>
      <c r="F310" s="12">
        <v>362</v>
      </c>
      <c r="G310" s="12">
        <v>58</v>
      </c>
      <c r="H310" s="12">
        <v>2</v>
      </c>
      <c r="I310" s="6" t="s">
        <v>22</v>
      </c>
      <c r="J310" s="6" t="s">
        <v>80</v>
      </c>
      <c r="K310" s="6" t="s">
        <v>53</v>
      </c>
      <c r="L310" t="str">
        <f>VLOOKUP(E310,Lookup_Data!$C$7:$E$25,2,FALSE)</f>
        <v>Wales</v>
      </c>
      <c r="M310" t="str">
        <f>VLOOKUP(E310,Lookup_Data!$C$7:$E$25,3,FALSE)</f>
        <v>None</v>
      </c>
      <c r="N310" s="12">
        <f t="shared" si="53"/>
        <v>0</v>
      </c>
      <c r="O310" s="12">
        <f t="shared" si="54"/>
        <v>2</v>
      </c>
      <c r="P310" s="12">
        <f t="shared" si="57"/>
        <v>2</v>
      </c>
      <c r="Q310" s="12">
        <f t="shared" si="58"/>
        <v>0</v>
      </c>
      <c r="R310" s="12" t="str">
        <f t="shared" si="59"/>
        <v/>
      </c>
      <c r="S310" s="12" t="str">
        <f t="shared" si="60"/>
        <v/>
      </c>
      <c r="T310" s="12">
        <f t="shared" si="61"/>
        <v>0</v>
      </c>
      <c r="U310" s="12">
        <f t="shared" si="62"/>
        <v>0</v>
      </c>
      <c r="V310" s="12">
        <f t="shared" si="63"/>
        <v>0</v>
      </c>
    </row>
    <row r="311" spans="2:22" x14ac:dyDescent="0.2">
      <c r="B311" s="12" t="s">
        <v>309</v>
      </c>
      <c r="C311" s="10">
        <v>37589</v>
      </c>
      <c r="D311" s="11" t="s">
        <v>156</v>
      </c>
      <c r="E311" s="11" t="s">
        <v>79</v>
      </c>
      <c r="F311" s="12">
        <v>335</v>
      </c>
      <c r="G311" s="12">
        <v>56</v>
      </c>
      <c r="H311" s="12">
        <v>6</v>
      </c>
      <c r="I311" s="6" t="s">
        <v>22</v>
      </c>
      <c r="J311" s="6" t="s">
        <v>18</v>
      </c>
      <c r="K311" s="6" t="s">
        <v>53</v>
      </c>
      <c r="L311" t="str">
        <f>VLOOKUP(E311,Lookup_Data!$C$7:$E$25,2,FALSE)</f>
        <v>Wales</v>
      </c>
      <c r="M311" t="str">
        <f>VLOOKUP(E311,Lookup_Data!$C$7:$E$25,3,FALSE)</f>
        <v>None</v>
      </c>
      <c r="N311" s="12">
        <f t="shared" si="53"/>
        <v>0</v>
      </c>
      <c r="O311" s="12">
        <f t="shared" si="54"/>
        <v>3</v>
      </c>
      <c r="P311" s="12">
        <f t="shared" si="57"/>
        <v>3</v>
      </c>
      <c r="Q311" s="12">
        <f t="shared" si="58"/>
        <v>1</v>
      </c>
      <c r="R311" s="12" t="str">
        <f t="shared" si="59"/>
        <v>Nov1</v>
      </c>
      <c r="S311" s="12" t="str">
        <f t="shared" si="60"/>
        <v>Bangor 'Nov1'</v>
      </c>
      <c r="T311" s="12">
        <f t="shared" si="61"/>
        <v>1121</v>
      </c>
      <c r="U311" s="12">
        <f t="shared" si="62"/>
        <v>174</v>
      </c>
      <c r="V311" s="12">
        <f t="shared" si="63"/>
        <v>14</v>
      </c>
    </row>
    <row r="312" spans="2:22" x14ac:dyDescent="0.2">
      <c r="B312" s="12" t="s">
        <v>309</v>
      </c>
      <c r="C312" s="10">
        <v>37589</v>
      </c>
      <c r="D312" s="11" t="s">
        <v>369</v>
      </c>
      <c r="E312" s="11" t="s">
        <v>79</v>
      </c>
      <c r="F312" s="12">
        <v>321</v>
      </c>
      <c r="G312" s="12">
        <v>57</v>
      </c>
      <c r="H312" s="12">
        <v>1</v>
      </c>
      <c r="I312" s="6" t="s">
        <v>15</v>
      </c>
      <c r="J312" s="6" t="s">
        <v>80</v>
      </c>
      <c r="K312" s="6" t="s">
        <v>53</v>
      </c>
      <c r="L312" t="str">
        <f>VLOOKUP(E312,Lookup_Data!$C$7:$E$25,2,FALSE)</f>
        <v>Wales</v>
      </c>
      <c r="M312" t="str">
        <f>VLOOKUP(E312,Lookup_Data!$C$7:$E$25,3,FALSE)</f>
        <v>None</v>
      </c>
      <c r="N312" s="12">
        <f t="shared" si="53"/>
        <v>0</v>
      </c>
      <c r="O312" s="12">
        <f t="shared" si="54"/>
        <v>4</v>
      </c>
      <c r="P312" s="12">
        <f t="shared" si="57"/>
        <v>1</v>
      </c>
      <c r="Q312" s="12">
        <f t="shared" si="58"/>
        <v>0</v>
      </c>
      <c r="R312" s="12" t="str">
        <f t="shared" si="59"/>
        <v/>
      </c>
      <c r="S312" s="12" t="str">
        <f t="shared" si="60"/>
        <v/>
      </c>
      <c r="T312" s="12">
        <f t="shared" si="61"/>
        <v>0</v>
      </c>
      <c r="U312" s="12">
        <f t="shared" si="62"/>
        <v>0</v>
      </c>
      <c r="V312" s="12">
        <f t="shared" si="63"/>
        <v>0</v>
      </c>
    </row>
    <row r="313" spans="2:22" x14ac:dyDescent="0.2">
      <c r="B313" s="12" t="s">
        <v>309</v>
      </c>
      <c r="C313" s="10">
        <v>37589</v>
      </c>
      <c r="D313" s="11" t="s">
        <v>389</v>
      </c>
      <c r="E313" s="11" t="s">
        <v>79</v>
      </c>
      <c r="F313" s="12">
        <v>240</v>
      </c>
      <c r="G313" s="12">
        <v>48</v>
      </c>
      <c r="H313" s="12">
        <v>0</v>
      </c>
      <c r="I313" s="6" t="s">
        <v>15</v>
      </c>
      <c r="J313" s="6" t="s">
        <v>80</v>
      </c>
      <c r="K313" s="6" t="s">
        <v>53</v>
      </c>
      <c r="L313" t="str">
        <f>VLOOKUP(E313,Lookup_Data!$C$7:$E$25,2,FALSE)</f>
        <v>Wales</v>
      </c>
      <c r="M313" t="str">
        <f>VLOOKUP(E313,Lookup_Data!$C$7:$E$25,3,FALSE)</f>
        <v>None</v>
      </c>
      <c r="N313" s="12">
        <f t="shared" si="53"/>
        <v>0</v>
      </c>
      <c r="O313" s="12">
        <f t="shared" si="54"/>
        <v>5</v>
      </c>
      <c r="P313" s="12">
        <f t="shared" si="57"/>
        <v>2</v>
      </c>
      <c r="Q313" s="12">
        <f t="shared" si="58"/>
        <v>0</v>
      </c>
      <c r="R313" s="12" t="str">
        <f t="shared" si="59"/>
        <v/>
      </c>
      <c r="S313" s="12" t="str">
        <f t="shared" si="60"/>
        <v/>
      </c>
      <c r="T313" s="12">
        <f t="shared" si="61"/>
        <v>0</v>
      </c>
      <c r="U313" s="12">
        <f t="shared" si="62"/>
        <v>0</v>
      </c>
      <c r="V313" s="12">
        <f t="shared" si="63"/>
        <v>0</v>
      </c>
    </row>
    <row r="314" spans="2:22" x14ac:dyDescent="0.2">
      <c r="B314" s="12" t="s">
        <v>309</v>
      </c>
      <c r="C314" s="10">
        <v>37589</v>
      </c>
      <c r="D314" s="11" t="s">
        <v>392</v>
      </c>
      <c r="E314" s="11" t="s">
        <v>79</v>
      </c>
      <c r="F314" s="12">
        <v>188</v>
      </c>
      <c r="G314" s="12">
        <v>36</v>
      </c>
      <c r="H314" s="12">
        <v>0</v>
      </c>
      <c r="I314" s="6" t="s">
        <v>22</v>
      </c>
      <c r="J314" s="6" t="s">
        <v>80</v>
      </c>
      <c r="K314" s="6" t="s">
        <v>53</v>
      </c>
      <c r="L314" t="str">
        <f>VLOOKUP(E314,Lookup_Data!$C$7:$E$25,2,FALSE)</f>
        <v>Wales</v>
      </c>
      <c r="M314" t="str">
        <f>VLOOKUP(E314,Lookup_Data!$C$7:$E$25,3,FALSE)</f>
        <v>None</v>
      </c>
      <c r="N314" s="12">
        <f t="shared" si="53"/>
        <v>0</v>
      </c>
      <c r="O314" s="12">
        <f t="shared" si="54"/>
        <v>6</v>
      </c>
      <c r="P314" s="12">
        <f t="shared" si="57"/>
        <v>3</v>
      </c>
      <c r="Q314" s="12">
        <f t="shared" si="58"/>
        <v>2</v>
      </c>
      <c r="R314" s="12" t="str">
        <f t="shared" si="59"/>
        <v>Nov2</v>
      </c>
      <c r="S314" s="12" t="str">
        <f t="shared" si="60"/>
        <v>Bangor 'Nov2'</v>
      </c>
      <c r="T314" s="12">
        <f t="shared" si="61"/>
        <v>749</v>
      </c>
      <c r="U314" s="12">
        <f t="shared" si="62"/>
        <v>141</v>
      </c>
      <c r="V314" s="12">
        <f t="shared" si="63"/>
        <v>1</v>
      </c>
    </row>
    <row r="315" spans="2:22" x14ac:dyDescent="0.2">
      <c r="B315" s="12" t="s">
        <v>309</v>
      </c>
      <c r="C315" s="10">
        <v>37589</v>
      </c>
      <c r="D315" s="11" t="s">
        <v>160</v>
      </c>
      <c r="E315" s="11" t="s">
        <v>79</v>
      </c>
      <c r="F315" s="12">
        <v>169</v>
      </c>
      <c r="G315" s="12">
        <v>29</v>
      </c>
      <c r="H315" s="12">
        <v>2</v>
      </c>
      <c r="I315" s="6" t="s">
        <v>22</v>
      </c>
      <c r="J315" s="6" t="s">
        <v>80</v>
      </c>
      <c r="K315" s="6" t="s">
        <v>53</v>
      </c>
      <c r="L315" t="str">
        <f>VLOOKUP(E315,Lookup_Data!$C$7:$E$25,2,FALSE)</f>
        <v>Wales</v>
      </c>
      <c r="M315" t="str">
        <f>VLOOKUP(E315,Lookup_Data!$C$7:$E$25,3,FALSE)</f>
        <v>None</v>
      </c>
      <c r="N315" s="12">
        <f t="shared" si="53"/>
        <v>0</v>
      </c>
      <c r="O315" s="12">
        <f t="shared" si="54"/>
        <v>7</v>
      </c>
      <c r="P315" s="12">
        <f t="shared" si="57"/>
        <v>1</v>
      </c>
      <c r="Q315" s="12">
        <f t="shared" si="58"/>
        <v>0</v>
      </c>
      <c r="R315" s="12" t="str">
        <f t="shared" si="59"/>
        <v/>
      </c>
      <c r="S315" s="12" t="str">
        <f t="shared" si="60"/>
        <v/>
      </c>
      <c r="T315" s="12">
        <f t="shared" si="61"/>
        <v>0</v>
      </c>
      <c r="U315" s="12">
        <f t="shared" si="62"/>
        <v>0</v>
      </c>
      <c r="V315" s="12">
        <f t="shared" si="63"/>
        <v>0</v>
      </c>
    </row>
    <row r="316" spans="2:22" x14ac:dyDescent="0.2">
      <c r="B316" s="12" t="s">
        <v>309</v>
      </c>
      <c r="C316" s="10">
        <v>37589</v>
      </c>
      <c r="D316" s="11" t="s">
        <v>184</v>
      </c>
      <c r="E316" s="11" t="s">
        <v>79</v>
      </c>
      <c r="F316" s="12">
        <v>153</v>
      </c>
      <c r="G316" s="12">
        <v>38</v>
      </c>
      <c r="H316" s="12">
        <v>0</v>
      </c>
      <c r="I316" s="6" t="s">
        <v>22</v>
      </c>
      <c r="J316" s="6" t="s">
        <v>80</v>
      </c>
      <c r="K316" s="6" t="s">
        <v>53</v>
      </c>
      <c r="L316" t="str">
        <f>VLOOKUP(E316,Lookup_Data!$C$7:$E$25,2,FALSE)</f>
        <v>Wales</v>
      </c>
      <c r="M316" t="str">
        <f>VLOOKUP(E316,Lookup_Data!$C$7:$E$25,3,FALSE)</f>
        <v>None</v>
      </c>
      <c r="N316" s="12">
        <f t="shared" si="53"/>
        <v>0</v>
      </c>
      <c r="O316" s="12">
        <f t="shared" si="54"/>
        <v>8</v>
      </c>
      <c r="P316" s="12">
        <f t="shared" si="57"/>
        <v>2</v>
      </c>
      <c r="Q316" s="12">
        <f t="shared" si="58"/>
        <v>0</v>
      </c>
      <c r="R316" s="12" t="str">
        <f t="shared" si="59"/>
        <v/>
      </c>
      <c r="S316" s="12" t="str">
        <f t="shared" si="60"/>
        <v/>
      </c>
      <c r="T316" s="12">
        <f t="shared" si="61"/>
        <v>0</v>
      </c>
      <c r="U316" s="12">
        <f t="shared" si="62"/>
        <v>0</v>
      </c>
      <c r="V316" s="12">
        <f t="shared" si="63"/>
        <v>0</v>
      </c>
    </row>
    <row r="317" spans="2:22" x14ac:dyDescent="0.2">
      <c r="B317" s="12" t="s">
        <v>309</v>
      </c>
      <c r="C317" s="10">
        <v>37589</v>
      </c>
      <c r="D317" s="11" t="s">
        <v>182</v>
      </c>
      <c r="E317" s="11" t="s">
        <v>79</v>
      </c>
      <c r="F317" s="12">
        <v>68</v>
      </c>
      <c r="G317" s="12">
        <v>18</v>
      </c>
      <c r="H317" s="12">
        <v>0</v>
      </c>
      <c r="I317" s="6" t="s">
        <v>22</v>
      </c>
      <c r="J317" s="6" t="s">
        <v>80</v>
      </c>
      <c r="K317" s="6" t="s">
        <v>53</v>
      </c>
      <c r="L317" t="str">
        <f>VLOOKUP(E317,Lookup_Data!$C$7:$E$25,2,FALSE)</f>
        <v>Wales</v>
      </c>
      <c r="M317" t="str">
        <f>VLOOKUP(E317,Lookup_Data!$C$7:$E$25,3,FALSE)</f>
        <v>None</v>
      </c>
      <c r="N317" s="12">
        <f t="shared" si="53"/>
        <v>0</v>
      </c>
      <c r="O317" s="12">
        <f t="shared" si="54"/>
        <v>9</v>
      </c>
      <c r="P317" s="12">
        <f t="shared" si="57"/>
        <v>3</v>
      </c>
      <c r="Q317" s="12">
        <f t="shared" si="58"/>
        <v>3</v>
      </c>
      <c r="R317" s="12" t="str">
        <f t="shared" si="59"/>
        <v>Nov3</v>
      </c>
      <c r="S317" s="12" t="str">
        <f t="shared" si="60"/>
        <v>Bangor 'Nov3'</v>
      </c>
      <c r="T317" s="12">
        <f t="shared" si="61"/>
        <v>390</v>
      </c>
      <c r="U317" s="12">
        <f t="shared" si="62"/>
        <v>85</v>
      </c>
      <c r="V317" s="12">
        <f t="shared" si="63"/>
        <v>2</v>
      </c>
    </row>
    <row r="318" spans="2:22" x14ac:dyDescent="0.2">
      <c r="B318" s="12" t="s">
        <v>309</v>
      </c>
      <c r="C318" s="10">
        <v>37589</v>
      </c>
      <c r="D318" s="11" t="s">
        <v>397</v>
      </c>
      <c r="E318" s="11" t="s">
        <v>79</v>
      </c>
      <c r="F318" s="12">
        <v>54</v>
      </c>
      <c r="G318" s="12">
        <v>12</v>
      </c>
      <c r="H318" s="12">
        <v>0</v>
      </c>
      <c r="I318" s="6" t="s">
        <v>22</v>
      </c>
      <c r="J318" s="6" t="s">
        <v>80</v>
      </c>
      <c r="K318" s="6" t="s">
        <v>53</v>
      </c>
      <c r="L318" t="str">
        <f>VLOOKUP(E318,Lookup_Data!$C$7:$E$25,2,FALSE)</f>
        <v>Wales</v>
      </c>
      <c r="M318" t="str">
        <f>VLOOKUP(E318,Lookup_Data!$C$7:$E$25,3,FALSE)</f>
        <v>None</v>
      </c>
      <c r="N318" s="12">
        <f t="shared" si="53"/>
        <v>0</v>
      </c>
      <c r="O318" s="12">
        <f t="shared" si="54"/>
        <v>10</v>
      </c>
      <c r="P318" s="12">
        <f t="shared" si="57"/>
        <v>1</v>
      </c>
      <c r="Q318" s="12">
        <f t="shared" si="58"/>
        <v>4</v>
      </c>
      <c r="R318" s="12" t="str">
        <f t="shared" si="59"/>
        <v>Nov4</v>
      </c>
      <c r="S318" s="12" t="str">
        <f t="shared" si="60"/>
        <v>Bangor 'Nov4'</v>
      </c>
      <c r="T318" s="12">
        <f t="shared" si="61"/>
        <v>54</v>
      </c>
      <c r="U318" s="12">
        <f t="shared" si="62"/>
        <v>12</v>
      </c>
      <c r="V318" s="12">
        <f t="shared" si="63"/>
        <v>0</v>
      </c>
    </row>
    <row r="319" spans="2:22" x14ac:dyDescent="0.2">
      <c r="B319" s="12" t="s">
        <v>309</v>
      </c>
      <c r="C319" s="10">
        <v>37580</v>
      </c>
      <c r="D319" s="11" t="s">
        <v>336</v>
      </c>
      <c r="E319" s="11" t="s">
        <v>36</v>
      </c>
      <c r="F319" s="12">
        <v>427</v>
      </c>
      <c r="I319" s="6" t="s">
        <v>15</v>
      </c>
      <c r="J319" s="6" t="s">
        <v>18</v>
      </c>
      <c r="K319" s="6" t="s">
        <v>53</v>
      </c>
      <c r="L319" t="str">
        <f>VLOOKUP(E319,Lookup_Data!$C$7:$E$25,2,FALSE)</f>
        <v>England</v>
      </c>
      <c r="M319" t="str">
        <f>VLOOKUP(E319,Lookup_Data!$C$7:$E$25,3,FALSE)</f>
        <v>SWWU</v>
      </c>
      <c r="N319" s="12">
        <f t="shared" si="53"/>
        <v>1</v>
      </c>
      <c r="O319" s="12">
        <f t="shared" si="54"/>
        <v>1</v>
      </c>
      <c r="P319" s="12">
        <f t="shared" si="57"/>
        <v>1</v>
      </c>
      <c r="Q319" s="12">
        <f t="shared" si="58"/>
        <v>0</v>
      </c>
      <c r="R319" s="12" t="str">
        <f t="shared" si="59"/>
        <v/>
      </c>
      <c r="S319" s="12" t="str">
        <f t="shared" si="60"/>
        <v/>
      </c>
      <c r="T319" s="12">
        <f t="shared" si="61"/>
        <v>0</v>
      </c>
      <c r="U319" s="12">
        <f t="shared" si="62"/>
        <v>0</v>
      </c>
      <c r="V319" s="12">
        <f t="shared" si="63"/>
        <v>0</v>
      </c>
    </row>
    <row r="320" spans="2:22" x14ac:dyDescent="0.2">
      <c r="B320" s="12" t="s">
        <v>309</v>
      </c>
      <c r="C320" s="10">
        <v>37580</v>
      </c>
      <c r="D320" s="11" t="s">
        <v>370</v>
      </c>
      <c r="E320" s="11" t="s">
        <v>36</v>
      </c>
      <c r="F320" s="12">
        <v>321</v>
      </c>
      <c r="I320" s="6" t="s">
        <v>15</v>
      </c>
      <c r="J320" s="6" t="s">
        <v>18</v>
      </c>
      <c r="K320" s="6" t="s">
        <v>53</v>
      </c>
      <c r="L320" t="str">
        <f>VLOOKUP(E320,Lookup_Data!$C$7:$E$25,2,FALSE)</f>
        <v>England</v>
      </c>
      <c r="M320" t="str">
        <f>VLOOKUP(E320,Lookup_Data!$C$7:$E$25,3,FALSE)</f>
        <v>SWWU</v>
      </c>
      <c r="N320" s="12">
        <f t="shared" si="53"/>
        <v>0</v>
      </c>
      <c r="O320" s="12">
        <f t="shared" si="54"/>
        <v>2</v>
      </c>
      <c r="P320" s="12">
        <f t="shared" si="57"/>
        <v>2</v>
      </c>
      <c r="Q320" s="12">
        <f t="shared" si="58"/>
        <v>0</v>
      </c>
      <c r="R320" s="12" t="str">
        <f t="shared" si="59"/>
        <v/>
      </c>
      <c r="S320" s="12" t="str">
        <f t="shared" si="60"/>
        <v/>
      </c>
      <c r="T320" s="12">
        <f t="shared" si="61"/>
        <v>0</v>
      </c>
      <c r="U320" s="12">
        <f t="shared" si="62"/>
        <v>0</v>
      </c>
      <c r="V320" s="12">
        <f t="shared" si="63"/>
        <v>0</v>
      </c>
    </row>
    <row r="321" spans="2:22" x14ac:dyDescent="0.2">
      <c r="B321" s="12" t="s">
        <v>309</v>
      </c>
      <c r="C321" s="10">
        <v>37580</v>
      </c>
      <c r="D321" s="11" t="s">
        <v>304</v>
      </c>
      <c r="E321" s="11" t="s">
        <v>36</v>
      </c>
      <c r="F321" s="12">
        <v>276</v>
      </c>
      <c r="I321" s="6" t="s">
        <v>15</v>
      </c>
      <c r="J321" s="6" t="s">
        <v>18</v>
      </c>
      <c r="K321" s="6" t="s">
        <v>53</v>
      </c>
      <c r="L321" t="str">
        <f>VLOOKUP(E321,Lookup_Data!$C$7:$E$25,2,FALSE)</f>
        <v>England</v>
      </c>
      <c r="M321" t="str">
        <f>VLOOKUP(E321,Lookup_Data!$C$7:$E$25,3,FALSE)</f>
        <v>SWWU</v>
      </c>
      <c r="N321" s="12">
        <f t="shared" si="53"/>
        <v>0</v>
      </c>
      <c r="O321" s="12">
        <f t="shared" si="54"/>
        <v>3</v>
      </c>
      <c r="P321" s="12">
        <f t="shared" si="57"/>
        <v>3</v>
      </c>
      <c r="Q321" s="12">
        <f t="shared" si="58"/>
        <v>1</v>
      </c>
      <c r="R321" s="12" t="str">
        <f t="shared" si="59"/>
        <v>Nov1</v>
      </c>
      <c r="S321" s="12" t="str">
        <f t="shared" si="60"/>
        <v>Bath 'Nov1'</v>
      </c>
      <c r="T321" s="12">
        <f t="shared" si="61"/>
        <v>1024</v>
      </c>
      <c r="U321" s="12">
        <f t="shared" si="62"/>
        <v>0</v>
      </c>
      <c r="V321" s="12">
        <f t="shared" si="63"/>
        <v>0</v>
      </c>
    </row>
    <row r="322" spans="2:22" x14ac:dyDescent="0.2">
      <c r="B322" s="12" t="s">
        <v>309</v>
      </c>
      <c r="C322" s="10">
        <v>37583</v>
      </c>
      <c r="D322" s="11" t="s">
        <v>127</v>
      </c>
      <c r="E322" s="11" t="s">
        <v>36</v>
      </c>
      <c r="F322" s="12">
        <v>253</v>
      </c>
      <c r="G322" s="12">
        <v>45</v>
      </c>
      <c r="H322" s="12">
        <v>4</v>
      </c>
      <c r="I322" s="6" t="s">
        <v>15</v>
      </c>
      <c r="J322" s="6" t="s">
        <v>18</v>
      </c>
      <c r="K322" s="6" t="s">
        <v>53</v>
      </c>
      <c r="L322" t="str">
        <f>VLOOKUP(E322,Lookup_Data!$C$7:$E$25,2,FALSE)</f>
        <v>England</v>
      </c>
      <c r="M322" t="str">
        <f>VLOOKUP(E322,Lookup_Data!$C$7:$E$25,3,FALSE)</f>
        <v>SWWU</v>
      </c>
      <c r="N322" s="12">
        <f t="shared" si="53"/>
        <v>0</v>
      </c>
      <c r="O322" s="12">
        <f t="shared" si="54"/>
        <v>4</v>
      </c>
      <c r="P322" s="12">
        <f t="shared" si="57"/>
        <v>1</v>
      </c>
      <c r="Q322" s="12">
        <f t="shared" si="58"/>
        <v>0</v>
      </c>
      <c r="R322" s="12" t="str">
        <f t="shared" si="59"/>
        <v/>
      </c>
      <c r="S322" s="12" t="str">
        <f t="shared" si="60"/>
        <v/>
      </c>
      <c r="T322" s="12">
        <f t="shared" si="61"/>
        <v>0</v>
      </c>
      <c r="U322" s="12">
        <f t="shared" si="62"/>
        <v>0</v>
      </c>
      <c r="V322" s="12">
        <f t="shared" si="63"/>
        <v>0</v>
      </c>
    </row>
    <row r="323" spans="2:22" x14ac:dyDescent="0.2">
      <c r="B323" s="12" t="s">
        <v>309</v>
      </c>
      <c r="C323" s="10">
        <v>37583</v>
      </c>
      <c r="D323" s="11" t="s">
        <v>388</v>
      </c>
      <c r="E323" s="11" t="s">
        <v>36</v>
      </c>
      <c r="F323" s="12">
        <v>245</v>
      </c>
      <c r="I323" s="6" t="s">
        <v>15</v>
      </c>
      <c r="J323" s="6" t="s">
        <v>18</v>
      </c>
      <c r="K323" s="6" t="s">
        <v>53</v>
      </c>
      <c r="L323" t="str">
        <f>VLOOKUP(E323,Lookup_Data!$C$7:$E$25,2,FALSE)</f>
        <v>England</v>
      </c>
      <c r="M323" t="str">
        <f>VLOOKUP(E323,Lookup_Data!$C$7:$E$25,3,FALSE)</f>
        <v>SWWU</v>
      </c>
      <c r="N323" s="12">
        <f t="shared" si="53"/>
        <v>0</v>
      </c>
      <c r="O323" s="12">
        <f t="shared" si="54"/>
        <v>5</v>
      </c>
      <c r="P323" s="12">
        <f t="shared" si="57"/>
        <v>2</v>
      </c>
      <c r="Q323" s="12">
        <f t="shared" si="58"/>
        <v>0</v>
      </c>
      <c r="R323" s="12" t="str">
        <f t="shared" si="59"/>
        <v/>
      </c>
      <c r="S323" s="12" t="str">
        <f t="shared" si="60"/>
        <v/>
      </c>
      <c r="T323" s="12">
        <f t="shared" si="61"/>
        <v>0</v>
      </c>
      <c r="U323" s="12">
        <f t="shared" si="62"/>
        <v>0</v>
      </c>
      <c r="V323" s="12">
        <f t="shared" si="63"/>
        <v>0</v>
      </c>
    </row>
    <row r="324" spans="2:22" x14ac:dyDescent="0.2">
      <c r="B324" s="12" t="s">
        <v>309</v>
      </c>
      <c r="C324" s="10">
        <v>37583</v>
      </c>
      <c r="D324" s="11" t="s">
        <v>393</v>
      </c>
      <c r="E324" s="11" t="s">
        <v>36</v>
      </c>
      <c r="F324" s="12">
        <v>169</v>
      </c>
      <c r="I324" s="6" t="s">
        <v>15</v>
      </c>
      <c r="J324" s="6" t="s">
        <v>18</v>
      </c>
      <c r="K324" s="6" t="s">
        <v>53</v>
      </c>
      <c r="L324" t="str">
        <f>VLOOKUP(E324,Lookup_Data!$C$7:$E$25,2,FALSE)</f>
        <v>England</v>
      </c>
      <c r="M324" t="str">
        <f>VLOOKUP(E324,Lookup_Data!$C$7:$E$25,3,FALSE)</f>
        <v>SWWU</v>
      </c>
      <c r="N324" s="12">
        <f t="shared" si="53"/>
        <v>0</v>
      </c>
      <c r="O324" s="12">
        <f t="shared" si="54"/>
        <v>6</v>
      </c>
      <c r="P324" s="12">
        <f t="shared" si="57"/>
        <v>3</v>
      </c>
      <c r="Q324" s="12">
        <f t="shared" si="58"/>
        <v>2</v>
      </c>
      <c r="R324" s="12" t="str">
        <f t="shared" si="59"/>
        <v>Nov2</v>
      </c>
      <c r="S324" s="12" t="str">
        <f t="shared" si="60"/>
        <v>Bath 'Nov2'</v>
      </c>
      <c r="T324" s="12">
        <f t="shared" si="61"/>
        <v>667</v>
      </c>
      <c r="U324" s="12">
        <f t="shared" si="62"/>
        <v>45</v>
      </c>
      <c r="V324" s="12">
        <f t="shared" si="63"/>
        <v>4</v>
      </c>
    </row>
    <row r="325" spans="2:22" x14ac:dyDescent="0.2">
      <c r="B325" s="12" t="s">
        <v>309</v>
      </c>
      <c r="C325" s="10">
        <v>37585</v>
      </c>
      <c r="D325" s="11" t="s">
        <v>159</v>
      </c>
      <c r="E325" s="11" t="s">
        <v>21</v>
      </c>
      <c r="F325" s="12">
        <v>478</v>
      </c>
      <c r="G325" s="12">
        <v>60</v>
      </c>
      <c r="H325" s="12">
        <v>10</v>
      </c>
      <c r="I325" s="6" t="s">
        <v>15</v>
      </c>
      <c r="J325" s="6" t="s">
        <v>18</v>
      </c>
      <c r="K325" s="6" t="s">
        <v>53</v>
      </c>
      <c r="L325" t="str">
        <f>VLOOKUP(E325,Lookup_Data!$C$7:$E$25,2,FALSE)</f>
        <v>England</v>
      </c>
      <c r="M325" t="str">
        <f>VLOOKUP(E325,Lookup_Data!$C$7:$E$25,3,FALSE)</f>
        <v>BUTTS</v>
      </c>
      <c r="N325" s="12">
        <f t="shared" si="53"/>
        <v>1</v>
      </c>
      <c r="O325" s="12">
        <f t="shared" si="54"/>
        <v>1</v>
      </c>
      <c r="P325" s="12">
        <f t="shared" si="57"/>
        <v>1</v>
      </c>
      <c r="Q325" s="12">
        <f t="shared" si="58"/>
        <v>0</v>
      </c>
      <c r="R325" s="12" t="str">
        <f t="shared" si="59"/>
        <v/>
      </c>
      <c r="S325" s="12" t="str">
        <f t="shared" si="60"/>
        <v/>
      </c>
      <c r="T325" s="12">
        <f t="shared" si="61"/>
        <v>0</v>
      </c>
      <c r="U325" s="12">
        <f t="shared" si="62"/>
        <v>0</v>
      </c>
      <c r="V325" s="12">
        <f t="shared" si="63"/>
        <v>0</v>
      </c>
    </row>
    <row r="326" spans="2:22" x14ac:dyDescent="0.2">
      <c r="B326" s="12" t="s">
        <v>309</v>
      </c>
      <c r="C326" s="10">
        <v>37569</v>
      </c>
      <c r="D326" s="11" t="s">
        <v>329</v>
      </c>
      <c r="E326" s="11" t="s">
        <v>21</v>
      </c>
      <c r="F326" s="12">
        <v>454</v>
      </c>
      <c r="G326" s="12">
        <v>60</v>
      </c>
      <c r="H326" s="12">
        <v>6</v>
      </c>
      <c r="I326" s="6" t="s">
        <v>15</v>
      </c>
      <c r="J326" s="6" t="s">
        <v>18</v>
      </c>
      <c r="K326" s="6" t="s">
        <v>53</v>
      </c>
      <c r="L326" t="str">
        <f>VLOOKUP(E326,Lookup_Data!$C$7:$E$25,2,FALSE)</f>
        <v>England</v>
      </c>
      <c r="M326" t="str">
        <f>VLOOKUP(E326,Lookup_Data!$C$7:$E$25,3,FALSE)</f>
        <v>BUTTS</v>
      </c>
      <c r="N326" s="12">
        <f t="shared" si="53"/>
        <v>0</v>
      </c>
      <c r="O326" s="12">
        <f t="shared" si="54"/>
        <v>2</v>
      </c>
      <c r="P326" s="12">
        <f t="shared" si="57"/>
        <v>2</v>
      </c>
      <c r="Q326" s="12">
        <f t="shared" si="58"/>
        <v>0</v>
      </c>
      <c r="R326" s="12" t="str">
        <f t="shared" si="59"/>
        <v/>
      </c>
      <c r="S326" s="12" t="str">
        <f t="shared" si="60"/>
        <v/>
      </c>
      <c r="T326" s="12">
        <f t="shared" si="61"/>
        <v>0</v>
      </c>
      <c r="U326" s="12">
        <f t="shared" si="62"/>
        <v>0</v>
      </c>
      <c r="V326" s="12">
        <f t="shared" si="63"/>
        <v>0</v>
      </c>
    </row>
    <row r="327" spans="2:22" x14ac:dyDescent="0.2">
      <c r="B327" s="12" t="s">
        <v>309</v>
      </c>
      <c r="C327" s="10">
        <v>37585</v>
      </c>
      <c r="D327" s="11" t="s">
        <v>101</v>
      </c>
      <c r="E327" s="11" t="s">
        <v>21</v>
      </c>
      <c r="F327" s="12">
        <v>450</v>
      </c>
      <c r="G327" s="12">
        <v>60</v>
      </c>
      <c r="H327" s="12">
        <v>5</v>
      </c>
      <c r="I327" s="6" t="s">
        <v>22</v>
      </c>
      <c r="J327" s="6" t="s">
        <v>18</v>
      </c>
      <c r="K327" s="6" t="s">
        <v>53</v>
      </c>
      <c r="L327" t="str">
        <f>VLOOKUP(E327,Lookup_Data!$C$7:$E$25,2,FALSE)</f>
        <v>England</v>
      </c>
      <c r="M327" t="str">
        <f>VLOOKUP(E327,Lookup_Data!$C$7:$E$25,3,FALSE)</f>
        <v>BUTTS</v>
      </c>
      <c r="N327" s="12">
        <f t="shared" si="53"/>
        <v>0</v>
      </c>
      <c r="O327" s="12">
        <f t="shared" si="54"/>
        <v>3</v>
      </c>
      <c r="P327" s="12">
        <f t="shared" si="57"/>
        <v>3</v>
      </c>
      <c r="Q327" s="12">
        <f t="shared" si="58"/>
        <v>1</v>
      </c>
      <c r="R327" s="12" t="str">
        <f t="shared" si="59"/>
        <v>Nov1</v>
      </c>
      <c r="S327" s="12" t="str">
        <f t="shared" si="60"/>
        <v>Birmingham 'Nov1'</v>
      </c>
      <c r="T327" s="12">
        <f t="shared" si="61"/>
        <v>1382</v>
      </c>
      <c r="U327" s="12">
        <f t="shared" si="62"/>
        <v>180</v>
      </c>
      <c r="V327" s="12">
        <f t="shared" si="63"/>
        <v>21</v>
      </c>
    </row>
    <row r="328" spans="2:22" x14ac:dyDescent="0.2">
      <c r="B328" s="12" t="s">
        <v>309</v>
      </c>
      <c r="C328" s="10">
        <v>37585</v>
      </c>
      <c r="D328" s="11" t="s">
        <v>163</v>
      </c>
      <c r="E328" s="11" t="s">
        <v>21</v>
      </c>
      <c r="F328" s="12">
        <v>375</v>
      </c>
      <c r="G328" s="12">
        <v>58</v>
      </c>
      <c r="H328" s="12">
        <v>3</v>
      </c>
      <c r="I328" s="6" t="s">
        <v>15</v>
      </c>
      <c r="J328" s="6" t="s">
        <v>18</v>
      </c>
      <c r="K328" s="6" t="s">
        <v>53</v>
      </c>
      <c r="L328" t="str">
        <f>VLOOKUP(E328,Lookup_Data!$C$7:$E$25,2,FALSE)</f>
        <v>England</v>
      </c>
      <c r="M328" t="str">
        <f>VLOOKUP(E328,Lookup_Data!$C$7:$E$25,3,FALSE)</f>
        <v>BUTTS</v>
      </c>
      <c r="N328" s="12">
        <f t="shared" si="53"/>
        <v>0</v>
      </c>
      <c r="O328" s="12">
        <f t="shared" si="54"/>
        <v>4</v>
      </c>
      <c r="P328" s="12">
        <f t="shared" si="57"/>
        <v>1</v>
      </c>
      <c r="Q328" s="12">
        <f t="shared" si="58"/>
        <v>0</v>
      </c>
      <c r="R328" s="12" t="str">
        <f t="shared" si="59"/>
        <v/>
      </c>
      <c r="S328" s="12" t="str">
        <f t="shared" si="60"/>
        <v/>
      </c>
      <c r="T328" s="12">
        <f t="shared" si="61"/>
        <v>0</v>
      </c>
      <c r="U328" s="12">
        <f t="shared" si="62"/>
        <v>0</v>
      </c>
      <c r="V328" s="12">
        <f t="shared" si="63"/>
        <v>0</v>
      </c>
    </row>
    <row r="329" spans="2:22" x14ac:dyDescent="0.2">
      <c r="B329" s="12" t="s">
        <v>309</v>
      </c>
      <c r="C329" s="10">
        <v>37569</v>
      </c>
      <c r="D329" s="11" t="s">
        <v>288</v>
      </c>
      <c r="E329" s="11" t="s">
        <v>21</v>
      </c>
      <c r="F329" s="12">
        <v>336</v>
      </c>
      <c r="G329" s="12">
        <v>56</v>
      </c>
      <c r="H329" s="12">
        <v>2</v>
      </c>
      <c r="I329" s="6" t="s">
        <v>22</v>
      </c>
      <c r="J329" s="6" t="s">
        <v>18</v>
      </c>
      <c r="K329" s="6" t="s">
        <v>53</v>
      </c>
      <c r="L329" t="str">
        <f>VLOOKUP(E329,Lookup_Data!$C$7:$E$25,2,FALSE)</f>
        <v>England</v>
      </c>
      <c r="M329" t="str">
        <f>VLOOKUP(E329,Lookup_Data!$C$7:$E$25,3,FALSE)</f>
        <v>BUTTS</v>
      </c>
      <c r="N329" s="12">
        <f t="shared" si="53"/>
        <v>0</v>
      </c>
      <c r="O329" s="12">
        <f t="shared" si="54"/>
        <v>5</v>
      </c>
      <c r="P329" s="12">
        <f t="shared" si="57"/>
        <v>2</v>
      </c>
      <c r="Q329" s="12">
        <f t="shared" si="58"/>
        <v>0</v>
      </c>
      <c r="R329" s="12" t="str">
        <f t="shared" si="59"/>
        <v/>
      </c>
      <c r="S329" s="12" t="str">
        <f t="shared" si="60"/>
        <v/>
      </c>
      <c r="T329" s="12">
        <f t="shared" si="61"/>
        <v>0</v>
      </c>
      <c r="U329" s="12">
        <f t="shared" si="62"/>
        <v>0</v>
      </c>
      <c r="V329" s="12">
        <f t="shared" si="63"/>
        <v>0</v>
      </c>
    </row>
    <row r="330" spans="2:22" x14ac:dyDescent="0.2">
      <c r="B330" s="12" t="s">
        <v>309</v>
      </c>
      <c r="C330" s="10">
        <v>37569</v>
      </c>
      <c r="D330" s="11" t="s">
        <v>367</v>
      </c>
      <c r="E330" s="11" t="s">
        <v>21</v>
      </c>
      <c r="F330" s="12">
        <v>326</v>
      </c>
      <c r="G330" s="12">
        <v>56</v>
      </c>
      <c r="H330" s="12">
        <v>1</v>
      </c>
      <c r="I330" s="6" t="s">
        <v>15</v>
      </c>
      <c r="J330" s="6" t="s">
        <v>18</v>
      </c>
      <c r="K330" s="6" t="s">
        <v>53</v>
      </c>
      <c r="L330" t="str">
        <f>VLOOKUP(E330,Lookup_Data!$C$7:$E$25,2,FALSE)</f>
        <v>England</v>
      </c>
      <c r="M330" t="str">
        <f>VLOOKUP(E330,Lookup_Data!$C$7:$E$25,3,FALSE)</f>
        <v>BUTTS</v>
      </c>
      <c r="N330" s="12">
        <f t="shared" si="53"/>
        <v>0</v>
      </c>
      <c r="O330" s="12">
        <f t="shared" si="54"/>
        <v>6</v>
      </c>
      <c r="P330" s="12">
        <f t="shared" si="57"/>
        <v>3</v>
      </c>
      <c r="Q330" s="12">
        <f t="shared" si="58"/>
        <v>2</v>
      </c>
      <c r="R330" s="12" t="str">
        <f t="shared" si="59"/>
        <v>Nov2</v>
      </c>
      <c r="S330" s="12" t="str">
        <f t="shared" si="60"/>
        <v>Birmingham 'Nov2'</v>
      </c>
      <c r="T330" s="12">
        <f t="shared" si="61"/>
        <v>1037</v>
      </c>
      <c r="U330" s="12">
        <f t="shared" si="62"/>
        <v>170</v>
      </c>
      <c r="V330" s="12">
        <f t="shared" si="63"/>
        <v>6</v>
      </c>
    </row>
    <row r="331" spans="2:22" x14ac:dyDescent="0.2">
      <c r="B331" s="12" t="s">
        <v>309</v>
      </c>
      <c r="C331" s="10">
        <v>37569</v>
      </c>
      <c r="D331" s="11" t="s">
        <v>273</v>
      </c>
      <c r="E331" s="11" t="s">
        <v>21</v>
      </c>
      <c r="F331" s="12">
        <v>319</v>
      </c>
      <c r="G331" s="12">
        <v>58</v>
      </c>
      <c r="H331" s="12">
        <v>1</v>
      </c>
      <c r="I331" s="6" t="s">
        <v>15</v>
      </c>
      <c r="J331" s="6" t="s">
        <v>18</v>
      </c>
      <c r="K331" s="6" t="s">
        <v>53</v>
      </c>
      <c r="L331" t="str">
        <f>VLOOKUP(E331,Lookup_Data!$C$7:$E$25,2,FALSE)</f>
        <v>England</v>
      </c>
      <c r="M331" t="str">
        <f>VLOOKUP(E331,Lookup_Data!$C$7:$E$25,3,FALSE)</f>
        <v>BUTTS</v>
      </c>
      <c r="N331" s="12">
        <f t="shared" si="53"/>
        <v>0</v>
      </c>
      <c r="O331" s="12">
        <f t="shared" si="54"/>
        <v>7</v>
      </c>
      <c r="P331" s="12">
        <f t="shared" si="57"/>
        <v>1</v>
      </c>
      <c r="Q331" s="12">
        <f t="shared" si="58"/>
        <v>0</v>
      </c>
      <c r="R331" s="12" t="str">
        <f t="shared" si="59"/>
        <v/>
      </c>
      <c r="S331" s="12" t="str">
        <f t="shared" si="60"/>
        <v/>
      </c>
      <c r="T331" s="12">
        <f t="shared" si="61"/>
        <v>0</v>
      </c>
      <c r="U331" s="12">
        <f t="shared" si="62"/>
        <v>0</v>
      </c>
      <c r="V331" s="12">
        <f t="shared" si="63"/>
        <v>0</v>
      </c>
    </row>
    <row r="332" spans="2:22" x14ac:dyDescent="0.2">
      <c r="B332" s="12" t="s">
        <v>309</v>
      </c>
      <c r="C332" s="10">
        <v>37585</v>
      </c>
      <c r="D332" s="11" t="s">
        <v>140</v>
      </c>
      <c r="E332" s="11" t="s">
        <v>21</v>
      </c>
      <c r="F332" s="12">
        <v>314</v>
      </c>
      <c r="G332" s="12">
        <v>59</v>
      </c>
      <c r="H332" s="12">
        <v>2</v>
      </c>
      <c r="I332" s="6" t="s">
        <v>15</v>
      </c>
      <c r="J332" s="6" t="s">
        <v>18</v>
      </c>
      <c r="K332" s="6" t="s">
        <v>53</v>
      </c>
      <c r="L332" t="str">
        <f>VLOOKUP(E332,Lookup_Data!$C$7:$E$25,2,FALSE)</f>
        <v>England</v>
      </c>
      <c r="M332" t="str">
        <f>VLOOKUP(E332,Lookup_Data!$C$7:$E$25,3,FALSE)</f>
        <v>BUTTS</v>
      </c>
      <c r="N332" s="12">
        <f t="shared" si="53"/>
        <v>0</v>
      </c>
      <c r="O332" s="12">
        <f t="shared" si="54"/>
        <v>8</v>
      </c>
      <c r="P332" s="12">
        <f t="shared" si="57"/>
        <v>2</v>
      </c>
      <c r="Q332" s="12">
        <f t="shared" si="58"/>
        <v>0</v>
      </c>
      <c r="R332" s="12" t="str">
        <f t="shared" si="59"/>
        <v/>
      </c>
      <c r="S332" s="12" t="str">
        <f t="shared" si="60"/>
        <v/>
      </c>
      <c r="T332" s="12">
        <f t="shared" si="61"/>
        <v>0</v>
      </c>
      <c r="U332" s="12">
        <f t="shared" si="62"/>
        <v>0</v>
      </c>
      <c r="V332" s="12">
        <f t="shared" si="63"/>
        <v>0</v>
      </c>
    </row>
    <row r="333" spans="2:22" x14ac:dyDescent="0.2">
      <c r="B333" s="12" t="s">
        <v>309</v>
      </c>
      <c r="C333" s="10">
        <v>37585</v>
      </c>
      <c r="D333" s="11" t="s">
        <v>382</v>
      </c>
      <c r="E333" s="11" t="s">
        <v>21</v>
      </c>
      <c r="F333" s="12">
        <v>279</v>
      </c>
      <c r="G333" s="12">
        <v>54</v>
      </c>
      <c r="H333" s="12">
        <v>1</v>
      </c>
      <c r="I333" s="6" t="s">
        <v>22</v>
      </c>
      <c r="J333" s="6" t="s">
        <v>18</v>
      </c>
      <c r="K333" s="6" t="s">
        <v>53</v>
      </c>
      <c r="L333" t="str">
        <f>VLOOKUP(E333,Lookup_Data!$C$7:$E$25,2,FALSE)</f>
        <v>England</v>
      </c>
      <c r="M333" t="str">
        <f>VLOOKUP(E333,Lookup_Data!$C$7:$E$25,3,FALSE)</f>
        <v>BUTTS</v>
      </c>
      <c r="N333" s="12">
        <f t="shared" si="53"/>
        <v>0</v>
      </c>
      <c r="O333" s="12">
        <f t="shared" si="54"/>
        <v>9</v>
      </c>
      <c r="P333" s="12">
        <f t="shared" si="57"/>
        <v>3</v>
      </c>
      <c r="Q333" s="12">
        <f t="shared" si="58"/>
        <v>3</v>
      </c>
      <c r="R333" s="12" t="str">
        <f t="shared" si="59"/>
        <v>Nov3</v>
      </c>
      <c r="S333" s="12" t="str">
        <f t="shared" si="60"/>
        <v>Birmingham 'Nov3'</v>
      </c>
      <c r="T333" s="12">
        <f t="shared" si="61"/>
        <v>912</v>
      </c>
      <c r="U333" s="12">
        <f t="shared" si="62"/>
        <v>171</v>
      </c>
      <c r="V333" s="12">
        <f t="shared" si="63"/>
        <v>4</v>
      </c>
    </row>
    <row r="334" spans="2:22" x14ac:dyDescent="0.2">
      <c r="B334" s="12" t="s">
        <v>309</v>
      </c>
      <c r="C334" s="10">
        <v>37585</v>
      </c>
      <c r="D334" s="11" t="s">
        <v>269</v>
      </c>
      <c r="E334" s="11" t="s">
        <v>21</v>
      </c>
      <c r="F334" s="12">
        <v>275</v>
      </c>
      <c r="G334" s="12">
        <v>54</v>
      </c>
      <c r="H334" s="12">
        <v>1</v>
      </c>
      <c r="I334" s="6" t="s">
        <v>22</v>
      </c>
      <c r="J334" s="6" t="s">
        <v>18</v>
      </c>
      <c r="K334" s="6" t="s">
        <v>53</v>
      </c>
      <c r="L334" t="str">
        <f>VLOOKUP(E334,Lookup_Data!$C$7:$E$25,2,FALSE)</f>
        <v>England</v>
      </c>
      <c r="M334" t="str">
        <f>VLOOKUP(E334,Lookup_Data!$C$7:$E$25,3,FALSE)</f>
        <v>BUTTS</v>
      </c>
      <c r="N334" s="12">
        <f t="shared" si="53"/>
        <v>0</v>
      </c>
      <c r="O334" s="12">
        <f t="shared" si="54"/>
        <v>10</v>
      </c>
      <c r="P334" s="12">
        <f t="shared" si="57"/>
        <v>1</v>
      </c>
      <c r="Q334" s="12">
        <f t="shared" si="58"/>
        <v>0</v>
      </c>
      <c r="R334" s="12" t="str">
        <f t="shared" si="59"/>
        <v/>
      </c>
      <c r="S334" s="12" t="str">
        <f t="shared" si="60"/>
        <v/>
      </c>
      <c r="T334" s="12">
        <f t="shared" si="61"/>
        <v>0</v>
      </c>
      <c r="U334" s="12">
        <f t="shared" si="62"/>
        <v>0</v>
      </c>
      <c r="V334" s="12">
        <f t="shared" si="63"/>
        <v>0</v>
      </c>
    </row>
    <row r="335" spans="2:22" x14ac:dyDescent="0.2">
      <c r="B335" s="12" t="s">
        <v>309</v>
      </c>
      <c r="C335" s="10">
        <v>37585</v>
      </c>
      <c r="D335" s="11" t="s">
        <v>386</v>
      </c>
      <c r="E335" s="11" t="s">
        <v>21</v>
      </c>
      <c r="F335" s="12">
        <v>263</v>
      </c>
      <c r="G335" s="12">
        <v>47</v>
      </c>
      <c r="H335" s="12">
        <v>2</v>
      </c>
      <c r="I335" s="6" t="s">
        <v>15</v>
      </c>
      <c r="J335" s="6" t="s">
        <v>18</v>
      </c>
      <c r="K335" s="6" t="s">
        <v>53</v>
      </c>
      <c r="L335" t="str">
        <f>VLOOKUP(E335,Lookup_Data!$C$7:$E$25,2,FALSE)</f>
        <v>England</v>
      </c>
      <c r="M335" t="str">
        <f>VLOOKUP(E335,Lookup_Data!$C$7:$E$25,3,FALSE)</f>
        <v>BUTTS</v>
      </c>
      <c r="N335" s="12">
        <f t="shared" si="53"/>
        <v>0</v>
      </c>
      <c r="O335" s="12">
        <f t="shared" si="54"/>
        <v>11</v>
      </c>
      <c r="P335" s="12">
        <f t="shared" si="57"/>
        <v>2</v>
      </c>
      <c r="Q335" s="12">
        <f t="shared" si="58"/>
        <v>0</v>
      </c>
      <c r="R335" s="12" t="str">
        <f t="shared" si="59"/>
        <v/>
      </c>
      <c r="S335" s="12" t="str">
        <f t="shared" si="60"/>
        <v/>
      </c>
      <c r="T335" s="12">
        <f t="shared" si="61"/>
        <v>0</v>
      </c>
      <c r="U335" s="12">
        <f t="shared" si="62"/>
        <v>0</v>
      </c>
      <c r="V335" s="12">
        <f t="shared" si="63"/>
        <v>0</v>
      </c>
    </row>
    <row r="336" spans="2:22" x14ac:dyDescent="0.2">
      <c r="B336" s="12" t="s">
        <v>309</v>
      </c>
      <c r="C336" s="10">
        <v>37585</v>
      </c>
      <c r="D336" s="11" t="s">
        <v>390</v>
      </c>
      <c r="E336" s="11" t="s">
        <v>21</v>
      </c>
      <c r="F336" s="12">
        <v>232</v>
      </c>
      <c r="G336" s="12">
        <v>43</v>
      </c>
      <c r="H336" s="12">
        <v>2</v>
      </c>
      <c r="I336" s="6" t="s">
        <v>15</v>
      </c>
      <c r="J336" s="6" t="s">
        <v>18</v>
      </c>
      <c r="K336" s="6" t="s">
        <v>53</v>
      </c>
      <c r="L336" t="str">
        <f>VLOOKUP(E336,Lookup_Data!$C$7:$E$25,2,FALSE)</f>
        <v>England</v>
      </c>
      <c r="M336" t="str">
        <f>VLOOKUP(E336,Lookup_Data!$C$7:$E$25,3,FALSE)</f>
        <v>BUTTS</v>
      </c>
      <c r="N336" s="12">
        <f t="shared" si="53"/>
        <v>0</v>
      </c>
      <c r="O336" s="12">
        <f t="shared" si="54"/>
        <v>12</v>
      </c>
      <c r="P336" s="12">
        <f t="shared" si="57"/>
        <v>3</v>
      </c>
      <c r="Q336" s="12">
        <f t="shared" si="58"/>
        <v>4</v>
      </c>
      <c r="R336" s="12" t="str">
        <f t="shared" si="59"/>
        <v>Nov4</v>
      </c>
      <c r="S336" s="12" t="str">
        <f t="shared" si="60"/>
        <v>Birmingham 'Nov4'</v>
      </c>
      <c r="T336" s="12">
        <f t="shared" si="61"/>
        <v>770</v>
      </c>
      <c r="U336" s="12">
        <f t="shared" si="62"/>
        <v>144</v>
      </c>
      <c r="V336" s="12">
        <f t="shared" si="63"/>
        <v>5</v>
      </c>
    </row>
    <row r="337" spans="2:22" x14ac:dyDescent="0.2">
      <c r="B337" s="12" t="s">
        <v>309</v>
      </c>
      <c r="C337" s="10">
        <v>37585</v>
      </c>
      <c r="D337" s="11" t="s">
        <v>307</v>
      </c>
      <c r="E337" s="11" t="s">
        <v>21</v>
      </c>
      <c r="F337" s="12">
        <v>196</v>
      </c>
      <c r="G337" s="12">
        <v>44</v>
      </c>
      <c r="H337" s="12">
        <v>0</v>
      </c>
      <c r="I337" s="6" t="s">
        <v>22</v>
      </c>
      <c r="J337" s="6" t="s">
        <v>18</v>
      </c>
      <c r="K337" s="6" t="s">
        <v>53</v>
      </c>
      <c r="L337" t="str">
        <f>VLOOKUP(E337,Lookup_Data!$C$7:$E$25,2,FALSE)</f>
        <v>England</v>
      </c>
      <c r="M337" t="str">
        <f>VLOOKUP(E337,Lookup_Data!$C$7:$E$25,3,FALSE)</f>
        <v>BUTTS</v>
      </c>
      <c r="N337" s="12">
        <f t="shared" si="53"/>
        <v>0</v>
      </c>
      <c r="O337" s="12">
        <f t="shared" si="54"/>
        <v>13</v>
      </c>
      <c r="P337" s="12">
        <f t="shared" si="57"/>
        <v>1</v>
      </c>
      <c r="Q337" s="12">
        <f t="shared" si="58"/>
        <v>0</v>
      </c>
      <c r="R337" s="12" t="str">
        <f t="shared" si="59"/>
        <v/>
      </c>
      <c r="S337" s="12" t="str">
        <f t="shared" si="60"/>
        <v/>
      </c>
      <c r="T337" s="12">
        <f t="shared" si="61"/>
        <v>0</v>
      </c>
      <c r="U337" s="12">
        <f t="shared" si="62"/>
        <v>0</v>
      </c>
      <c r="V337" s="12">
        <f t="shared" si="63"/>
        <v>0</v>
      </c>
    </row>
    <row r="338" spans="2:22" x14ac:dyDescent="0.2">
      <c r="B338" s="12" t="s">
        <v>309</v>
      </c>
      <c r="C338" s="10">
        <v>37585</v>
      </c>
      <c r="D338" s="11" t="s">
        <v>161</v>
      </c>
      <c r="E338" s="11" t="s">
        <v>21</v>
      </c>
      <c r="F338" s="12">
        <v>153</v>
      </c>
      <c r="G338" s="12">
        <v>35</v>
      </c>
      <c r="H338" s="12">
        <v>2</v>
      </c>
      <c r="I338" s="6" t="s">
        <v>15</v>
      </c>
      <c r="J338" s="6" t="s">
        <v>18</v>
      </c>
      <c r="K338" s="6" t="s">
        <v>53</v>
      </c>
      <c r="L338" t="str">
        <f>VLOOKUP(E338,Lookup_Data!$C$7:$E$25,2,FALSE)</f>
        <v>England</v>
      </c>
      <c r="M338" t="str">
        <f>VLOOKUP(E338,Lookup_Data!$C$7:$E$25,3,FALSE)</f>
        <v>BUTTS</v>
      </c>
      <c r="N338" s="12">
        <f t="shared" si="53"/>
        <v>0</v>
      </c>
      <c r="O338" s="12">
        <f t="shared" si="54"/>
        <v>14</v>
      </c>
      <c r="P338" s="12">
        <f t="shared" si="57"/>
        <v>2</v>
      </c>
      <c r="Q338" s="12">
        <f t="shared" si="58"/>
        <v>5</v>
      </c>
      <c r="R338" s="12" t="str">
        <f t="shared" si="59"/>
        <v>Nov5</v>
      </c>
      <c r="S338" s="12" t="str">
        <f t="shared" si="60"/>
        <v>Birmingham 'Nov5'</v>
      </c>
      <c r="T338" s="12">
        <f t="shared" si="61"/>
        <v>349</v>
      </c>
      <c r="U338" s="12">
        <f t="shared" si="62"/>
        <v>79</v>
      </c>
      <c r="V338" s="12">
        <f t="shared" si="63"/>
        <v>2</v>
      </c>
    </row>
    <row r="339" spans="2:22" x14ac:dyDescent="0.2">
      <c r="B339" s="12" t="s">
        <v>309</v>
      </c>
      <c r="C339" s="10">
        <v>37561</v>
      </c>
      <c r="D339" s="11" t="s">
        <v>334</v>
      </c>
      <c r="E339" s="11" t="s">
        <v>46</v>
      </c>
      <c r="F339" s="12">
        <v>427</v>
      </c>
      <c r="G339" s="12">
        <v>60</v>
      </c>
      <c r="H339" s="12">
        <v>5</v>
      </c>
      <c r="I339" s="6" t="s">
        <v>15</v>
      </c>
      <c r="J339" s="6" t="s">
        <v>18</v>
      </c>
      <c r="K339" s="6" t="s">
        <v>53</v>
      </c>
      <c r="L339" t="str">
        <f>VLOOKUP(E339,Lookup_Data!$C$7:$E$25,2,FALSE)</f>
        <v>England</v>
      </c>
      <c r="M339" t="str">
        <f>VLOOKUP(E339,Lookup_Data!$C$7:$E$25,3,FALSE)</f>
        <v>NEUAL</v>
      </c>
      <c r="N339" s="12">
        <f t="shared" si="53"/>
        <v>1</v>
      </c>
      <c r="O339" s="12">
        <f t="shared" si="54"/>
        <v>1</v>
      </c>
      <c r="P339" s="12">
        <f t="shared" si="57"/>
        <v>1</v>
      </c>
      <c r="Q339" s="12">
        <f t="shared" si="58"/>
        <v>0</v>
      </c>
      <c r="R339" s="12" t="str">
        <f t="shared" si="59"/>
        <v/>
      </c>
      <c r="S339" s="12" t="str">
        <f t="shared" si="60"/>
        <v/>
      </c>
      <c r="T339" s="12">
        <f t="shared" si="61"/>
        <v>0</v>
      </c>
      <c r="U339" s="12">
        <f t="shared" si="62"/>
        <v>0</v>
      </c>
      <c r="V339" s="12">
        <f t="shared" si="63"/>
        <v>0</v>
      </c>
    </row>
    <row r="340" spans="2:22" x14ac:dyDescent="0.2">
      <c r="B340" s="12" t="s">
        <v>309</v>
      </c>
      <c r="C340" s="10">
        <v>37561</v>
      </c>
      <c r="D340" s="11" t="s">
        <v>335</v>
      </c>
      <c r="E340" s="11" t="s">
        <v>46</v>
      </c>
      <c r="F340" s="12">
        <v>427</v>
      </c>
      <c r="G340" s="12">
        <v>60</v>
      </c>
      <c r="H340" s="12">
        <v>2</v>
      </c>
      <c r="I340" s="6" t="s">
        <v>15</v>
      </c>
      <c r="J340" s="6" t="s">
        <v>18</v>
      </c>
      <c r="K340" s="6" t="s">
        <v>53</v>
      </c>
      <c r="L340" t="str">
        <f>VLOOKUP(E340,Lookup_Data!$C$7:$E$25,2,FALSE)</f>
        <v>England</v>
      </c>
      <c r="M340" t="str">
        <f>VLOOKUP(E340,Lookup_Data!$C$7:$E$25,3,FALSE)</f>
        <v>NEUAL</v>
      </c>
      <c r="N340" s="12">
        <f t="shared" si="53"/>
        <v>0</v>
      </c>
      <c r="O340" s="12">
        <f t="shared" si="54"/>
        <v>2</v>
      </c>
      <c r="P340" s="12">
        <f t="shared" si="57"/>
        <v>2</v>
      </c>
      <c r="Q340" s="12">
        <f t="shared" si="58"/>
        <v>0</v>
      </c>
      <c r="R340" s="12" t="str">
        <f t="shared" si="59"/>
        <v/>
      </c>
      <c r="S340" s="12" t="str">
        <f t="shared" si="60"/>
        <v/>
      </c>
      <c r="T340" s="12">
        <f t="shared" si="61"/>
        <v>0</v>
      </c>
      <c r="U340" s="12">
        <f t="shared" si="62"/>
        <v>0</v>
      </c>
      <c r="V340" s="12">
        <f t="shared" si="63"/>
        <v>0</v>
      </c>
    </row>
    <row r="341" spans="2:22" x14ac:dyDescent="0.2">
      <c r="B341" s="12" t="s">
        <v>309</v>
      </c>
      <c r="C341" s="10">
        <v>37561</v>
      </c>
      <c r="D341" s="11" t="s">
        <v>355</v>
      </c>
      <c r="E341" s="11" t="s">
        <v>46</v>
      </c>
      <c r="F341" s="12">
        <v>362</v>
      </c>
      <c r="G341" s="12">
        <v>60</v>
      </c>
      <c r="H341" s="12">
        <v>2</v>
      </c>
      <c r="I341" s="6" t="s">
        <v>15</v>
      </c>
      <c r="J341" s="6" t="s">
        <v>18</v>
      </c>
      <c r="K341" s="6" t="s">
        <v>53</v>
      </c>
      <c r="L341" t="str">
        <f>VLOOKUP(E341,Lookup_Data!$C$7:$E$25,2,FALSE)</f>
        <v>England</v>
      </c>
      <c r="M341" t="str">
        <f>VLOOKUP(E341,Lookup_Data!$C$7:$E$25,3,FALSE)</f>
        <v>NEUAL</v>
      </c>
      <c r="N341" s="12">
        <f t="shared" si="53"/>
        <v>0</v>
      </c>
      <c r="O341" s="12">
        <f t="shared" si="54"/>
        <v>3</v>
      </c>
      <c r="P341" s="12">
        <f t="shared" si="57"/>
        <v>3</v>
      </c>
      <c r="Q341" s="12">
        <f t="shared" si="58"/>
        <v>1</v>
      </c>
      <c r="R341" s="12" t="str">
        <f t="shared" si="59"/>
        <v>Nov1</v>
      </c>
      <c r="S341" s="12" t="str">
        <f t="shared" si="60"/>
        <v>Bradford 'Nov1'</v>
      </c>
      <c r="T341" s="12">
        <f t="shared" si="61"/>
        <v>1216</v>
      </c>
      <c r="U341" s="12">
        <f t="shared" si="62"/>
        <v>180</v>
      </c>
      <c r="V341" s="12">
        <f t="shared" si="63"/>
        <v>9</v>
      </c>
    </row>
    <row r="342" spans="2:22" x14ac:dyDescent="0.2">
      <c r="B342" s="12" t="s">
        <v>309</v>
      </c>
      <c r="C342" s="10">
        <v>37561</v>
      </c>
      <c r="D342" s="11" t="s">
        <v>241</v>
      </c>
      <c r="E342" s="11" t="s">
        <v>46</v>
      </c>
      <c r="F342" s="12">
        <v>328</v>
      </c>
      <c r="G342" s="12">
        <v>60</v>
      </c>
      <c r="H342" s="12">
        <v>1</v>
      </c>
      <c r="I342" s="6" t="s">
        <v>15</v>
      </c>
      <c r="J342" s="6" t="s">
        <v>18</v>
      </c>
      <c r="K342" s="6" t="s">
        <v>53</v>
      </c>
      <c r="L342" t="str">
        <f>VLOOKUP(E342,Lookup_Data!$C$7:$E$25,2,FALSE)</f>
        <v>England</v>
      </c>
      <c r="M342" t="str">
        <f>VLOOKUP(E342,Lookup_Data!$C$7:$E$25,3,FALSE)</f>
        <v>NEUAL</v>
      </c>
      <c r="N342" s="12">
        <f t="shared" si="53"/>
        <v>0</v>
      </c>
      <c r="O342" s="12">
        <f t="shared" si="54"/>
        <v>4</v>
      </c>
      <c r="P342" s="12">
        <f t="shared" si="57"/>
        <v>1</v>
      </c>
      <c r="Q342" s="12">
        <f t="shared" si="58"/>
        <v>0</v>
      </c>
      <c r="R342" s="12" t="str">
        <f t="shared" si="59"/>
        <v/>
      </c>
      <c r="S342" s="12" t="str">
        <f t="shared" si="60"/>
        <v/>
      </c>
      <c r="T342" s="12">
        <f t="shared" si="61"/>
        <v>0</v>
      </c>
      <c r="U342" s="12">
        <f t="shared" si="62"/>
        <v>0</v>
      </c>
      <c r="V342" s="12">
        <f t="shared" si="63"/>
        <v>0</v>
      </c>
    </row>
    <row r="343" spans="2:22" x14ac:dyDescent="0.2">
      <c r="B343" s="12" t="s">
        <v>309</v>
      </c>
      <c r="C343" s="10">
        <v>37561</v>
      </c>
      <c r="D343" s="11" t="s">
        <v>153</v>
      </c>
      <c r="E343" s="11" t="s">
        <v>46</v>
      </c>
      <c r="F343" s="12">
        <v>282</v>
      </c>
      <c r="G343" s="12">
        <v>52</v>
      </c>
      <c r="H343" s="12">
        <v>2</v>
      </c>
      <c r="I343" s="6" t="s">
        <v>15</v>
      </c>
      <c r="J343" s="6" t="s">
        <v>18</v>
      </c>
      <c r="K343" s="6" t="s">
        <v>53</v>
      </c>
      <c r="L343" t="str">
        <f>VLOOKUP(E343,Lookup_Data!$C$7:$E$25,2,FALSE)</f>
        <v>England</v>
      </c>
      <c r="M343" t="str">
        <f>VLOOKUP(E343,Lookup_Data!$C$7:$E$25,3,FALSE)</f>
        <v>NEUAL</v>
      </c>
      <c r="N343" s="12">
        <f t="shared" si="53"/>
        <v>0</v>
      </c>
      <c r="O343" s="12">
        <f t="shared" si="54"/>
        <v>5</v>
      </c>
      <c r="P343" s="12">
        <f t="shared" si="57"/>
        <v>2</v>
      </c>
      <c r="Q343" s="12">
        <f t="shared" si="58"/>
        <v>0</v>
      </c>
      <c r="R343" s="12" t="str">
        <f t="shared" si="59"/>
        <v/>
      </c>
      <c r="S343" s="12" t="str">
        <f t="shared" si="60"/>
        <v/>
      </c>
      <c r="T343" s="12">
        <f t="shared" si="61"/>
        <v>0</v>
      </c>
      <c r="U343" s="12">
        <f t="shared" si="62"/>
        <v>0</v>
      </c>
      <c r="V343" s="12">
        <f t="shared" si="63"/>
        <v>0</v>
      </c>
    </row>
    <row r="344" spans="2:22" x14ac:dyDescent="0.2">
      <c r="B344" s="12" t="s">
        <v>309</v>
      </c>
      <c r="C344" s="10">
        <v>37561</v>
      </c>
      <c r="D344" s="11" t="s">
        <v>385</v>
      </c>
      <c r="E344" s="11" t="s">
        <v>46</v>
      </c>
      <c r="F344" s="12">
        <v>263</v>
      </c>
      <c r="G344" s="12">
        <v>48</v>
      </c>
      <c r="H344" s="12">
        <v>1</v>
      </c>
      <c r="I344" s="6" t="s">
        <v>15</v>
      </c>
      <c r="J344" s="6" t="s">
        <v>18</v>
      </c>
      <c r="K344" s="6" t="s">
        <v>53</v>
      </c>
      <c r="L344" t="str">
        <f>VLOOKUP(E344,Lookup_Data!$C$7:$E$25,2,FALSE)</f>
        <v>England</v>
      </c>
      <c r="M344" t="str">
        <f>VLOOKUP(E344,Lookup_Data!$C$7:$E$25,3,FALSE)</f>
        <v>NEUAL</v>
      </c>
      <c r="N344" s="12">
        <f t="shared" si="53"/>
        <v>0</v>
      </c>
      <c r="O344" s="12">
        <f t="shared" si="54"/>
        <v>6</v>
      </c>
      <c r="P344" s="12">
        <f t="shared" si="57"/>
        <v>3</v>
      </c>
      <c r="Q344" s="12">
        <f t="shared" si="58"/>
        <v>2</v>
      </c>
      <c r="R344" s="12" t="str">
        <f t="shared" si="59"/>
        <v>Nov2</v>
      </c>
      <c r="S344" s="12" t="str">
        <f t="shared" si="60"/>
        <v>Bradford 'Nov2'</v>
      </c>
      <c r="T344" s="12">
        <f t="shared" si="61"/>
        <v>873</v>
      </c>
      <c r="U344" s="12">
        <f t="shared" si="62"/>
        <v>160</v>
      </c>
      <c r="V344" s="12">
        <f t="shared" si="63"/>
        <v>4</v>
      </c>
    </row>
    <row r="345" spans="2:22" x14ac:dyDescent="0.2">
      <c r="B345" s="12" t="s">
        <v>309</v>
      </c>
      <c r="C345" s="10">
        <v>37577</v>
      </c>
      <c r="D345" s="11" t="s">
        <v>255</v>
      </c>
      <c r="E345" s="11" t="s">
        <v>63</v>
      </c>
      <c r="F345" s="12">
        <v>418</v>
      </c>
      <c r="G345" s="12">
        <v>60</v>
      </c>
      <c r="H345" s="12">
        <v>2</v>
      </c>
      <c r="I345" s="6" t="s">
        <v>15</v>
      </c>
      <c r="J345" s="6" t="s">
        <v>18</v>
      </c>
      <c r="K345" s="6" t="s">
        <v>53</v>
      </c>
      <c r="L345" t="str">
        <f>VLOOKUP(E345,Lookup_Data!$C$7:$E$25,2,FALSE)</f>
        <v>England</v>
      </c>
      <c r="M345" t="str">
        <f>VLOOKUP(E345,Lookup_Data!$C$7:$E$25,3,FALSE)</f>
        <v>BUTTS</v>
      </c>
      <c r="N345" s="12">
        <f t="shared" si="53"/>
        <v>1</v>
      </c>
      <c r="O345" s="12">
        <f t="shared" si="54"/>
        <v>1</v>
      </c>
      <c r="P345" s="12">
        <f t="shared" si="57"/>
        <v>1</v>
      </c>
      <c r="Q345" s="12">
        <f t="shared" si="58"/>
        <v>0</v>
      </c>
      <c r="R345" s="12" t="str">
        <f t="shared" si="59"/>
        <v/>
      </c>
      <c r="S345" s="12" t="str">
        <f t="shared" si="60"/>
        <v/>
      </c>
      <c r="T345" s="12">
        <f t="shared" si="61"/>
        <v>0</v>
      </c>
      <c r="U345" s="12">
        <f t="shared" si="62"/>
        <v>0</v>
      </c>
      <c r="V345" s="12">
        <f t="shared" si="63"/>
        <v>0</v>
      </c>
    </row>
    <row r="346" spans="2:22" x14ac:dyDescent="0.2">
      <c r="B346" s="12" t="s">
        <v>309</v>
      </c>
      <c r="C346" s="10">
        <v>37569</v>
      </c>
      <c r="D346" s="11" t="s">
        <v>348</v>
      </c>
      <c r="E346" s="11" t="s">
        <v>63</v>
      </c>
      <c r="F346" s="12">
        <v>388</v>
      </c>
      <c r="G346" s="12">
        <v>58</v>
      </c>
      <c r="H346" s="12">
        <v>2</v>
      </c>
      <c r="I346" s="6" t="s">
        <v>15</v>
      </c>
      <c r="J346" s="6" t="s">
        <v>18</v>
      </c>
      <c r="K346" s="6" t="s">
        <v>53</v>
      </c>
      <c r="L346" t="str">
        <f>VLOOKUP(E346,Lookup_Data!$C$7:$E$25,2,FALSE)</f>
        <v>England</v>
      </c>
      <c r="M346" t="str">
        <f>VLOOKUP(E346,Lookup_Data!$C$7:$E$25,3,FALSE)</f>
        <v>BUTTS</v>
      </c>
      <c r="N346" s="12">
        <f t="shared" si="53"/>
        <v>0</v>
      </c>
      <c r="O346" s="12">
        <f t="shared" si="54"/>
        <v>2</v>
      </c>
      <c r="P346" s="12">
        <f t="shared" si="57"/>
        <v>2</v>
      </c>
      <c r="Q346" s="12">
        <f t="shared" si="58"/>
        <v>0</v>
      </c>
      <c r="R346" s="12" t="str">
        <f t="shared" si="59"/>
        <v/>
      </c>
      <c r="S346" s="12" t="str">
        <f t="shared" si="60"/>
        <v/>
      </c>
      <c r="T346" s="12">
        <f t="shared" si="61"/>
        <v>0</v>
      </c>
      <c r="U346" s="12">
        <f t="shared" si="62"/>
        <v>0</v>
      </c>
      <c r="V346" s="12">
        <f t="shared" si="63"/>
        <v>0</v>
      </c>
    </row>
    <row r="347" spans="2:22" x14ac:dyDescent="0.2">
      <c r="B347" s="12" t="s">
        <v>309</v>
      </c>
      <c r="C347" s="10">
        <v>37590</v>
      </c>
      <c r="D347" s="11" t="s">
        <v>349</v>
      </c>
      <c r="E347" s="11" t="s">
        <v>63</v>
      </c>
      <c r="F347" s="12">
        <v>385</v>
      </c>
      <c r="G347" s="12">
        <v>54</v>
      </c>
      <c r="H347" s="12">
        <v>24</v>
      </c>
      <c r="I347" s="6" t="s">
        <v>15</v>
      </c>
      <c r="J347" s="6" t="s">
        <v>18</v>
      </c>
      <c r="K347" s="6" t="s">
        <v>53</v>
      </c>
      <c r="L347" t="str">
        <f>VLOOKUP(E347,Lookup_Data!$C$7:$E$25,2,FALSE)</f>
        <v>England</v>
      </c>
      <c r="M347" t="str">
        <f>VLOOKUP(E347,Lookup_Data!$C$7:$E$25,3,FALSE)</f>
        <v>BUTTS</v>
      </c>
      <c r="N347" s="12">
        <f t="shared" si="53"/>
        <v>0</v>
      </c>
      <c r="O347" s="12">
        <f t="shared" si="54"/>
        <v>3</v>
      </c>
      <c r="P347" s="12">
        <f t="shared" si="57"/>
        <v>3</v>
      </c>
      <c r="Q347" s="12">
        <f t="shared" si="58"/>
        <v>1</v>
      </c>
      <c r="R347" s="12" t="str">
        <f t="shared" si="59"/>
        <v>Nov1</v>
      </c>
      <c r="S347" s="12" t="str">
        <f t="shared" si="60"/>
        <v>Cambridge 'Nov1'</v>
      </c>
      <c r="T347" s="12">
        <f t="shared" si="61"/>
        <v>1191</v>
      </c>
      <c r="U347" s="12">
        <f t="shared" si="62"/>
        <v>172</v>
      </c>
      <c r="V347" s="12">
        <f t="shared" si="63"/>
        <v>28</v>
      </c>
    </row>
    <row r="348" spans="2:22" x14ac:dyDescent="0.2">
      <c r="B348" s="12" t="s">
        <v>309</v>
      </c>
      <c r="C348" s="10">
        <v>37569</v>
      </c>
      <c r="D348" s="11" t="s">
        <v>289</v>
      </c>
      <c r="E348" s="11" t="s">
        <v>63</v>
      </c>
      <c r="F348" s="12">
        <v>368</v>
      </c>
      <c r="G348" s="12">
        <v>60</v>
      </c>
      <c r="H348" s="12">
        <v>2</v>
      </c>
      <c r="I348" s="6" t="s">
        <v>15</v>
      </c>
      <c r="J348" s="6" t="s">
        <v>18</v>
      </c>
      <c r="K348" s="6" t="s">
        <v>53</v>
      </c>
      <c r="L348" t="str">
        <f>VLOOKUP(E348,Lookup_Data!$C$7:$E$25,2,FALSE)</f>
        <v>England</v>
      </c>
      <c r="M348" t="str">
        <f>VLOOKUP(E348,Lookup_Data!$C$7:$E$25,3,FALSE)</f>
        <v>BUTTS</v>
      </c>
      <c r="N348" s="12">
        <f t="shared" si="53"/>
        <v>0</v>
      </c>
      <c r="O348" s="12">
        <f t="shared" si="54"/>
        <v>4</v>
      </c>
      <c r="P348" s="12">
        <f t="shared" si="57"/>
        <v>1</v>
      </c>
      <c r="Q348" s="12">
        <f t="shared" si="58"/>
        <v>0</v>
      </c>
      <c r="R348" s="12" t="str">
        <f t="shared" si="59"/>
        <v/>
      </c>
      <c r="S348" s="12" t="str">
        <f t="shared" si="60"/>
        <v/>
      </c>
      <c r="T348" s="12">
        <f t="shared" si="61"/>
        <v>0</v>
      </c>
      <c r="U348" s="12">
        <f t="shared" si="62"/>
        <v>0</v>
      </c>
      <c r="V348" s="12">
        <f t="shared" si="63"/>
        <v>0</v>
      </c>
    </row>
    <row r="349" spans="2:22" x14ac:dyDescent="0.2">
      <c r="B349" s="12" t="s">
        <v>309</v>
      </c>
      <c r="C349" s="10">
        <v>37577</v>
      </c>
      <c r="D349" s="11" t="s">
        <v>233</v>
      </c>
      <c r="E349" s="11" t="s">
        <v>63</v>
      </c>
      <c r="F349" s="12">
        <v>362</v>
      </c>
      <c r="G349" s="12">
        <v>54</v>
      </c>
      <c r="H349" s="12">
        <v>3</v>
      </c>
      <c r="I349" s="6" t="s">
        <v>15</v>
      </c>
      <c r="J349" s="6" t="s">
        <v>18</v>
      </c>
      <c r="K349" s="6" t="s">
        <v>53</v>
      </c>
      <c r="L349" t="str">
        <f>VLOOKUP(E349,Lookup_Data!$C$7:$E$25,2,FALSE)</f>
        <v>England</v>
      </c>
      <c r="M349" t="str">
        <f>VLOOKUP(E349,Lookup_Data!$C$7:$E$25,3,FALSE)</f>
        <v>BUTTS</v>
      </c>
      <c r="N349" s="12">
        <f t="shared" si="53"/>
        <v>0</v>
      </c>
      <c r="O349" s="12">
        <f t="shared" si="54"/>
        <v>5</v>
      </c>
      <c r="P349" s="12">
        <f t="shared" si="57"/>
        <v>2</v>
      </c>
      <c r="Q349" s="12">
        <f t="shared" si="58"/>
        <v>0</v>
      </c>
      <c r="R349" s="12" t="str">
        <f t="shared" si="59"/>
        <v/>
      </c>
      <c r="S349" s="12" t="str">
        <f t="shared" si="60"/>
        <v/>
      </c>
      <c r="T349" s="12">
        <f t="shared" si="61"/>
        <v>0</v>
      </c>
      <c r="U349" s="12">
        <f t="shared" si="62"/>
        <v>0</v>
      </c>
      <c r="V349" s="12">
        <f t="shared" si="63"/>
        <v>0</v>
      </c>
    </row>
    <row r="350" spans="2:22" x14ac:dyDescent="0.2">
      <c r="B350" s="12" t="s">
        <v>309</v>
      </c>
      <c r="C350" s="10">
        <v>37577</v>
      </c>
      <c r="D350" s="11" t="s">
        <v>359</v>
      </c>
      <c r="E350" s="11" t="s">
        <v>63</v>
      </c>
      <c r="F350" s="12">
        <v>350</v>
      </c>
      <c r="G350" s="12">
        <v>60</v>
      </c>
      <c r="H350" s="12">
        <v>2</v>
      </c>
      <c r="I350" s="6" t="s">
        <v>15</v>
      </c>
      <c r="J350" s="6" t="s">
        <v>18</v>
      </c>
      <c r="K350" s="6" t="s">
        <v>53</v>
      </c>
      <c r="L350" t="str">
        <f>VLOOKUP(E350,Lookup_Data!$C$7:$E$25,2,FALSE)</f>
        <v>England</v>
      </c>
      <c r="M350" t="str">
        <f>VLOOKUP(E350,Lookup_Data!$C$7:$E$25,3,FALSE)</f>
        <v>BUTTS</v>
      </c>
      <c r="N350" s="12">
        <f t="shared" si="53"/>
        <v>0</v>
      </c>
      <c r="O350" s="12">
        <f t="shared" si="54"/>
        <v>6</v>
      </c>
      <c r="P350" s="12">
        <f t="shared" si="57"/>
        <v>3</v>
      </c>
      <c r="Q350" s="12">
        <f t="shared" si="58"/>
        <v>2</v>
      </c>
      <c r="R350" s="12" t="str">
        <f t="shared" si="59"/>
        <v>Nov2</v>
      </c>
      <c r="S350" s="12" t="str">
        <f t="shared" si="60"/>
        <v>Cambridge 'Nov2'</v>
      </c>
      <c r="T350" s="12">
        <f t="shared" si="61"/>
        <v>1080</v>
      </c>
      <c r="U350" s="12">
        <f t="shared" si="62"/>
        <v>174</v>
      </c>
      <c r="V350" s="12">
        <f t="shared" si="63"/>
        <v>7</v>
      </c>
    </row>
    <row r="351" spans="2:22" x14ac:dyDescent="0.2">
      <c r="B351" s="12" t="s">
        <v>309</v>
      </c>
      <c r="C351" s="10">
        <v>37569</v>
      </c>
      <c r="D351" s="11" t="s">
        <v>361</v>
      </c>
      <c r="E351" s="11" t="s">
        <v>63</v>
      </c>
      <c r="F351" s="12">
        <v>340</v>
      </c>
      <c r="G351" s="12">
        <v>57</v>
      </c>
      <c r="H351" s="12">
        <v>4</v>
      </c>
      <c r="I351" s="6" t="s">
        <v>15</v>
      </c>
      <c r="J351" s="6" t="s">
        <v>18</v>
      </c>
      <c r="K351" s="6" t="s">
        <v>53</v>
      </c>
      <c r="L351" t="str">
        <f>VLOOKUP(E351,Lookup_Data!$C$7:$E$25,2,FALSE)</f>
        <v>England</v>
      </c>
      <c r="M351" t="str">
        <f>VLOOKUP(E351,Lookup_Data!$C$7:$E$25,3,FALSE)</f>
        <v>BUTTS</v>
      </c>
      <c r="N351" s="12">
        <f t="shared" si="53"/>
        <v>0</v>
      </c>
      <c r="O351" s="12">
        <f t="shared" si="54"/>
        <v>7</v>
      </c>
      <c r="P351" s="12">
        <f t="shared" si="57"/>
        <v>1</v>
      </c>
      <c r="Q351" s="12">
        <f t="shared" si="58"/>
        <v>0</v>
      </c>
      <c r="R351" s="12" t="str">
        <f t="shared" si="59"/>
        <v/>
      </c>
      <c r="S351" s="12" t="str">
        <f t="shared" si="60"/>
        <v/>
      </c>
      <c r="T351" s="12">
        <f t="shared" si="61"/>
        <v>0</v>
      </c>
      <c r="U351" s="12">
        <f t="shared" si="62"/>
        <v>0</v>
      </c>
      <c r="V351" s="12">
        <f t="shared" si="63"/>
        <v>0</v>
      </c>
    </row>
    <row r="352" spans="2:22" x14ac:dyDescent="0.2">
      <c r="B352" s="12" t="s">
        <v>309</v>
      </c>
      <c r="C352" s="10">
        <v>37590</v>
      </c>
      <c r="D352" s="11" t="s">
        <v>368</v>
      </c>
      <c r="E352" s="11" t="s">
        <v>63</v>
      </c>
      <c r="F352" s="12">
        <v>322</v>
      </c>
      <c r="G352" s="12">
        <v>56</v>
      </c>
      <c r="H352" s="12">
        <v>2</v>
      </c>
      <c r="I352" s="6" t="s">
        <v>15</v>
      </c>
      <c r="J352" s="6" t="s">
        <v>18</v>
      </c>
      <c r="K352" s="6" t="s">
        <v>53</v>
      </c>
      <c r="L352" t="str">
        <f>VLOOKUP(E352,Lookup_Data!$C$7:$E$25,2,FALSE)</f>
        <v>England</v>
      </c>
      <c r="M352" t="str">
        <f>VLOOKUP(E352,Lookup_Data!$C$7:$E$25,3,FALSE)</f>
        <v>BUTTS</v>
      </c>
      <c r="N352" s="12">
        <f t="shared" si="53"/>
        <v>0</v>
      </c>
      <c r="O352" s="12">
        <f t="shared" si="54"/>
        <v>8</v>
      </c>
      <c r="P352" s="12">
        <f t="shared" si="57"/>
        <v>2</v>
      </c>
      <c r="Q352" s="12">
        <f t="shared" si="58"/>
        <v>0</v>
      </c>
      <c r="R352" s="12" t="str">
        <f t="shared" si="59"/>
        <v/>
      </c>
      <c r="S352" s="12" t="str">
        <f t="shared" si="60"/>
        <v/>
      </c>
      <c r="T352" s="12">
        <f t="shared" si="61"/>
        <v>0</v>
      </c>
      <c r="U352" s="12">
        <f t="shared" si="62"/>
        <v>0</v>
      </c>
      <c r="V352" s="12">
        <f t="shared" si="63"/>
        <v>0</v>
      </c>
    </row>
    <row r="353" spans="2:22" x14ac:dyDescent="0.2">
      <c r="B353" s="12" t="s">
        <v>309</v>
      </c>
      <c r="C353" s="10">
        <v>37584</v>
      </c>
      <c r="D353" s="11" t="s">
        <v>371</v>
      </c>
      <c r="E353" s="11" t="s">
        <v>63</v>
      </c>
      <c r="F353" s="12">
        <v>320</v>
      </c>
      <c r="G353" s="12">
        <v>60</v>
      </c>
      <c r="H353" s="12">
        <v>7</v>
      </c>
      <c r="I353" s="6" t="s">
        <v>15</v>
      </c>
      <c r="J353" s="6" t="s">
        <v>18</v>
      </c>
      <c r="K353" s="6" t="s">
        <v>53</v>
      </c>
      <c r="L353" t="str">
        <f>VLOOKUP(E353,Lookup_Data!$C$7:$E$25,2,FALSE)</f>
        <v>England</v>
      </c>
      <c r="M353" t="str">
        <f>VLOOKUP(E353,Lookup_Data!$C$7:$E$25,3,FALSE)</f>
        <v>BUTTS</v>
      </c>
      <c r="N353" s="12">
        <f t="shared" si="53"/>
        <v>0</v>
      </c>
      <c r="O353" s="12">
        <f t="shared" si="54"/>
        <v>9</v>
      </c>
      <c r="P353" s="12">
        <f t="shared" si="57"/>
        <v>3</v>
      </c>
      <c r="Q353" s="12">
        <f t="shared" si="58"/>
        <v>3</v>
      </c>
      <c r="R353" s="12" t="str">
        <f t="shared" si="59"/>
        <v>Nov3</v>
      </c>
      <c r="S353" s="12" t="str">
        <f t="shared" si="60"/>
        <v>Cambridge 'Nov3'</v>
      </c>
      <c r="T353" s="12">
        <f t="shared" si="61"/>
        <v>982</v>
      </c>
      <c r="U353" s="12">
        <f t="shared" si="62"/>
        <v>173</v>
      </c>
      <c r="V353" s="12">
        <f t="shared" si="63"/>
        <v>13</v>
      </c>
    </row>
    <row r="354" spans="2:22" x14ac:dyDescent="0.2">
      <c r="B354" s="12" t="s">
        <v>309</v>
      </c>
      <c r="C354" s="10">
        <v>37590</v>
      </c>
      <c r="D354" s="11" t="s">
        <v>373</v>
      </c>
      <c r="E354" s="11" t="s">
        <v>63</v>
      </c>
      <c r="F354" s="12">
        <v>307</v>
      </c>
      <c r="G354" s="12">
        <v>58</v>
      </c>
      <c r="H354" s="12">
        <v>3</v>
      </c>
      <c r="I354" s="6" t="s">
        <v>15</v>
      </c>
      <c r="J354" s="6" t="s">
        <v>18</v>
      </c>
      <c r="K354" s="6" t="s">
        <v>53</v>
      </c>
      <c r="L354" t="str">
        <f>VLOOKUP(E354,Lookup_Data!$C$7:$E$25,2,FALSE)</f>
        <v>England</v>
      </c>
      <c r="M354" t="str">
        <f>VLOOKUP(E354,Lookup_Data!$C$7:$E$25,3,FALSE)</f>
        <v>BUTTS</v>
      </c>
      <c r="N354" s="12">
        <f t="shared" si="53"/>
        <v>0</v>
      </c>
      <c r="O354" s="12">
        <f t="shared" si="54"/>
        <v>10</v>
      </c>
      <c r="P354" s="12">
        <f t="shared" si="57"/>
        <v>1</v>
      </c>
      <c r="Q354" s="12">
        <f t="shared" si="58"/>
        <v>0</v>
      </c>
      <c r="R354" s="12" t="str">
        <f t="shared" si="59"/>
        <v/>
      </c>
      <c r="S354" s="12" t="str">
        <f t="shared" si="60"/>
        <v/>
      </c>
      <c r="T354" s="12">
        <f t="shared" si="61"/>
        <v>0</v>
      </c>
      <c r="U354" s="12">
        <f t="shared" si="62"/>
        <v>0</v>
      </c>
      <c r="V354" s="12">
        <f t="shared" si="63"/>
        <v>0</v>
      </c>
    </row>
    <row r="355" spans="2:22" x14ac:dyDescent="0.2">
      <c r="B355" s="12" t="s">
        <v>309</v>
      </c>
      <c r="C355" s="10">
        <v>37577</v>
      </c>
      <c r="D355" s="11" t="s">
        <v>259</v>
      </c>
      <c r="E355" s="11" t="s">
        <v>63</v>
      </c>
      <c r="F355" s="12">
        <v>300</v>
      </c>
      <c r="G355" s="12">
        <v>57</v>
      </c>
      <c r="H355" s="12">
        <v>3</v>
      </c>
      <c r="I355" s="6" t="s">
        <v>15</v>
      </c>
      <c r="J355" s="6" t="s">
        <v>18</v>
      </c>
      <c r="K355" s="6" t="s">
        <v>53</v>
      </c>
      <c r="L355" t="str">
        <f>VLOOKUP(E355,Lookup_Data!$C$7:$E$25,2,FALSE)</f>
        <v>England</v>
      </c>
      <c r="M355" t="str">
        <f>VLOOKUP(E355,Lookup_Data!$C$7:$E$25,3,FALSE)</f>
        <v>BUTTS</v>
      </c>
      <c r="N355" s="12">
        <f t="shared" si="53"/>
        <v>0</v>
      </c>
      <c r="O355" s="12">
        <f t="shared" si="54"/>
        <v>11</v>
      </c>
      <c r="P355" s="12">
        <f t="shared" si="57"/>
        <v>2</v>
      </c>
      <c r="Q355" s="12">
        <f t="shared" si="58"/>
        <v>0</v>
      </c>
      <c r="R355" s="12" t="str">
        <f t="shared" si="59"/>
        <v/>
      </c>
      <c r="S355" s="12" t="str">
        <f t="shared" si="60"/>
        <v/>
      </c>
      <c r="T355" s="12">
        <f t="shared" si="61"/>
        <v>0</v>
      </c>
      <c r="U355" s="12">
        <f t="shared" si="62"/>
        <v>0</v>
      </c>
      <c r="V355" s="12">
        <f t="shared" si="63"/>
        <v>0</v>
      </c>
    </row>
    <row r="356" spans="2:22" x14ac:dyDescent="0.2">
      <c r="B356" s="12" t="s">
        <v>309</v>
      </c>
      <c r="C356" s="10">
        <v>37577</v>
      </c>
      <c r="D356" s="11" t="s">
        <v>380</v>
      </c>
      <c r="E356" s="11" t="s">
        <v>63</v>
      </c>
      <c r="F356" s="12">
        <v>296</v>
      </c>
      <c r="G356" s="12">
        <v>52</v>
      </c>
      <c r="H356" s="12">
        <v>1</v>
      </c>
      <c r="I356" s="6" t="s">
        <v>15</v>
      </c>
      <c r="J356" s="6" t="s">
        <v>18</v>
      </c>
      <c r="K356" s="6" t="s">
        <v>53</v>
      </c>
      <c r="L356" t="str">
        <f>VLOOKUP(E356,Lookup_Data!$C$7:$E$25,2,FALSE)</f>
        <v>England</v>
      </c>
      <c r="M356" t="str">
        <f>VLOOKUP(E356,Lookup_Data!$C$7:$E$25,3,FALSE)</f>
        <v>BUTTS</v>
      </c>
      <c r="N356" s="12">
        <f t="shared" si="53"/>
        <v>0</v>
      </c>
      <c r="O356" s="12">
        <f t="shared" si="54"/>
        <v>12</v>
      </c>
      <c r="P356" s="12">
        <f t="shared" si="57"/>
        <v>3</v>
      </c>
      <c r="Q356" s="12">
        <f t="shared" si="58"/>
        <v>4</v>
      </c>
      <c r="R356" s="12" t="str">
        <f t="shared" si="59"/>
        <v>Nov4</v>
      </c>
      <c r="S356" s="12" t="str">
        <f t="shared" si="60"/>
        <v>Cambridge 'Nov4'</v>
      </c>
      <c r="T356" s="12">
        <f t="shared" si="61"/>
        <v>903</v>
      </c>
      <c r="U356" s="12">
        <f t="shared" si="62"/>
        <v>167</v>
      </c>
      <c r="V356" s="12">
        <f t="shared" si="63"/>
        <v>7</v>
      </c>
    </row>
    <row r="357" spans="2:22" x14ac:dyDescent="0.2">
      <c r="B357" s="12" t="s">
        <v>309</v>
      </c>
      <c r="C357" s="10">
        <v>37590</v>
      </c>
      <c r="D357" s="11" t="s">
        <v>381</v>
      </c>
      <c r="E357" s="11" t="s">
        <v>63</v>
      </c>
      <c r="F357" s="12">
        <v>283</v>
      </c>
      <c r="G357" s="12">
        <v>52</v>
      </c>
      <c r="H357" s="12">
        <v>2</v>
      </c>
      <c r="I357" s="6" t="s">
        <v>15</v>
      </c>
      <c r="J357" s="6" t="s">
        <v>18</v>
      </c>
      <c r="K357" s="6" t="s">
        <v>53</v>
      </c>
      <c r="L357" t="str">
        <f>VLOOKUP(E357,Lookup_Data!$C$7:$E$25,2,FALSE)</f>
        <v>England</v>
      </c>
      <c r="M357" t="str">
        <f>VLOOKUP(E357,Lookup_Data!$C$7:$E$25,3,FALSE)</f>
        <v>BUTTS</v>
      </c>
      <c r="N357" s="12">
        <f t="shared" si="53"/>
        <v>0</v>
      </c>
      <c r="O357" s="12">
        <f t="shared" si="54"/>
        <v>13</v>
      </c>
      <c r="P357" s="12">
        <f t="shared" si="57"/>
        <v>1</v>
      </c>
      <c r="Q357" s="12">
        <f t="shared" si="58"/>
        <v>0</v>
      </c>
      <c r="R357" s="12" t="str">
        <f t="shared" si="59"/>
        <v/>
      </c>
      <c r="S357" s="12" t="str">
        <f t="shared" si="60"/>
        <v/>
      </c>
      <c r="T357" s="12">
        <f t="shared" si="61"/>
        <v>0</v>
      </c>
      <c r="U357" s="12">
        <f t="shared" si="62"/>
        <v>0</v>
      </c>
      <c r="V357" s="12">
        <f t="shared" si="63"/>
        <v>0</v>
      </c>
    </row>
    <row r="358" spans="2:22" x14ac:dyDescent="0.2">
      <c r="B358" s="12" t="s">
        <v>309</v>
      </c>
      <c r="C358" s="10">
        <v>37584</v>
      </c>
      <c r="D358" s="11" t="s">
        <v>383</v>
      </c>
      <c r="E358" s="11" t="s">
        <v>63</v>
      </c>
      <c r="F358" s="12">
        <v>278</v>
      </c>
      <c r="G358" s="12">
        <v>55</v>
      </c>
      <c r="H358" s="12">
        <v>2</v>
      </c>
      <c r="I358" s="6" t="s">
        <v>22</v>
      </c>
      <c r="J358" s="6" t="s">
        <v>18</v>
      </c>
      <c r="K358" s="6" t="s">
        <v>53</v>
      </c>
      <c r="L358" t="str">
        <f>VLOOKUP(E358,Lookup_Data!$C$7:$E$25,2,FALSE)</f>
        <v>England</v>
      </c>
      <c r="M358" t="str">
        <f>VLOOKUP(E358,Lookup_Data!$C$7:$E$25,3,FALSE)</f>
        <v>BUTTS</v>
      </c>
      <c r="N358" s="12">
        <f t="shared" si="53"/>
        <v>0</v>
      </c>
      <c r="O358" s="12">
        <f t="shared" si="54"/>
        <v>14</v>
      </c>
      <c r="P358" s="12">
        <f t="shared" si="57"/>
        <v>2</v>
      </c>
      <c r="Q358" s="12">
        <f t="shared" si="58"/>
        <v>0</v>
      </c>
      <c r="R358" s="12" t="str">
        <f t="shared" si="59"/>
        <v/>
      </c>
      <c r="S358" s="12" t="str">
        <f t="shared" si="60"/>
        <v/>
      </c>
      <c r="T358" s="12">
        <f t="shared" si="61"/>
        <v>0</v>
      </c>
      <c r="U358" s="12">
        <f t="shared" si="62"/>
        <v>0</v>
      </c>
      <c r="V358" s="12">
        <f t="shared" si="63"/>
        <v>0</v>
      </c>
    </row>
    <row r="359" spans="2:22" x14ac:dyDescent="0.2">
      <c r="B359" s="12" t="s">
        <v>309</v>
      </c>
      <c r="C359" s="10">
        <v>37577</v>
      </c>
      <c r="D359" s="11" t="s">
        <v>306</v>
      </c>
      <c r="E359" s="11" t="s">
        <v>63</v>
      </c>
      <c r="F359" s="12">
        <v>263</v>
      </c>
      <c r="G359" s="12">
        <v>54</v>
      </c>
      <c r="H359" s="12">
        <v>4</v>
      </c>
      <c r="I359" s="6" t="s">
        <v>22</v>
      </c>
      <c r="J359" s="6" t="s">
        <v>18</v>
      </c>
      <c r="K359" s="6" t="s">
        <v>53</v>
      </c>
      <c r="L359" t="str">
        <f>VLOOKUP(E359,Lookup_Data!$C$7:$E$25,2,FALSE)</f>
        <v>England</v>
      </c>
      <c r="M359" t="str">
        <f>VLOOKUP(E359,Lookup_Data!$C$7:$E$25,3,FALSE)</f>
        <v>BUTTS</v>
      </c>
      <c r="N359" s="12">
        <f t="shared" si="53"/>
        <v>0</v>
      </c>
      <c r="O359" s="12">
        <f t="shared" si="54"/>
        <v>15</v>
      </c>
      <c r="P359" s="12">
        <f t="shared" si="57"/>
        <v>3</v>
      </c>
      <c r="Q359" s="12">
        <f t="shared" si="58"/>
        <v>5</v>
      </c>
      <c r="R359" s="12" t="str">
        <f t="shared" si="59"/>
        <v>Nov5</v>
      </c>
      <c r="S359" s="12" t="str">
        <f t="shared" si="60"/>
        <v>Cambridge 'Nov5'</v>
      </c>
      <c r="T359" s="12">
        <f t="shared" si="61"/>
        <v>824</v>
      </c>
      <c r="U359" s="12">
        <f t="shared" si="62"/>
        <v>161</v>
      </c>
      <c r="V359" s="12">
        <f t="shared" si="63"/>
        <v>8</v>
      </c>
    </row>
    <row r="360" spans="2:22" x14ac:dyDescent="0.2">
      <c r="B360" s="12" t="s">
        <v>309</v>
      </c>
      <c r="C360" s="10">
        <v>37584</v>
      </c>
      <c r="D360" s="11" t="s">
        <v>302</v>
      </c>
      <c r="E360" s="11" t="s">
        <v>63</v>
      </c>
      <c r="F360" s="12">
        <v>229</v>
      </c>
      <c r="G360" s="12">
        <v>49</v>
      </c>
      <c r="H360" s="12">
        <v>0</v>
      </c>
      <c r="I360" s="6" t="s">
        <v>15</v>
      </c>
      <c r="J360" s="6" t="s">
        <v>18</v>
      </c>
      <c r="K360" s="6" t="s">
        <v>53</v>
      </c>
      <c r="L360" t="str">
        <f>VLOOKUP(E360,Lookup_Data!$C$7:$E$25,2,FALSE)</f>
        <v>England</v>
      </c>
      <c r="M360" t="str">
        <f>VLOOKUP(E360,Lookup_Data!$C$7:$E$25,3,FALSE)</f>
        <v>BUTTS</v>
      </c>
      <c r="N360" s="12">
        <f t="shared" si="53"/>
        <v>0</v>
      </c>
      <c r="O360" s="12">
        <f t="shared" si="54"/>
        <v>16</v>
      </c>
      <c r="P360" s="12">
        <f t="shared" si="57"/>
        <v>1</v>
      </c>
      <c r="Q360" s="12">
        <f t="shared" si="58"/>
        <v>0</v>
      </c>
      <c r="R360" s="12" t="str">
        <f t="shared" si="59"/>
        <v/>
      </c>
      <c r="S360" s="12" t="str">
        <f t="shared" si="60"/>
        <v/>
      </c>
      <c r="T360" s="12">
        <f t="shared" si="61"/>
        <v>0</v>
      </c>
      <c r="U360" s="12">
        <f t="shared" si="62"/>
        <v>0</v>
      </c>
      <c r="V360" s="12">
        <f t="shared" si="63"/>
        <v>0</v>
      </c>
    </row>
    <row r="361" spans="2:22" x14ac:dyDescent="0.2">
      <c r="B361" s="12" t="s">
        <v>309</v>
      </c>
      <c r="C361" s="10">
        <v>37590</v>
      </c>
      <c r="D361" s="11" t="s">
        <v>246</v>
      </c>
      <c r="E361" s="11" t="s">
        <v>63</v>
      </c>
      <c r="F361" s="12">
        <v>193</v>
      </c>
      <c r="G361" s="12">
        <v>47</v>
      </c>
      <c r="H361" s="12">
        <v>0</v>
      </c>
      <c r="I361" s="6" t="s">
        <v>15</v>
      </c>
      <c r="J361" s="6" t="s">
        <v>18</v>
      </c>
      <c r="K361" s="6" t="s">
        <v>53</v>
      </c>
      <c r="L361" t="str">
        <f>VLOOKUP(E361,Lookup_Data!$C$7:$E$25,2,FALSE)</f>
        <v>England</v>
      </c>
      <c r="M361" t="str">
        <f>VLOOKUP(E361,Lookup_Data!$C$7:$E$25,3,FALSE)</f>
        <v>BUTTS</v>
      </c>
      <c r="N361" s="12">
        <f t="shared" si="53"/>
        <v>0</v>
      </c>
      <c r="O361" s="12">
        <f t="shared" si="54"/>
        <v>17</v>
      </c>
      <c r="P361" s="12">
        <f t="shared" si="57"/>
        <v>2</v>
      </c>
      <c r="Q361" s="12">
        <f t="shared" si="58"/>
        <v>0</v>
      </c>
      <c r="R361" s="12" t="str">
        <f t="shared" si="59"/>
        <v/>
      </c>
      <c r="S361" s="12" t="str">
        <f t="shared" si="60"/>
        <v/>
      </c>
      <c r="T361" s="12">
        <f t="shared" si="61"/>
        <v>0</v>
      </c>
      <c r="U361" s="12">
        <f t="shared" si="62"/>
        <v>0</v>
      </c>
      <c r="V361" s="12">
        <f t="shared" si="63"/>
        <v>0</v>
      </c>
    </row>
    <row r="362" spans="2:22" x14ac:dyDescent="0.2">
      <c r="B362" s="12" t="s">
        <v>309</v>
      </c>
      <c r="C362" s="10">
        <v>37584</v>
      </c>
      <c r="D362" s="11" t="s">
        <v>391</v>
      </c>
      <c r="E362" s="11" t="s">
        <v>63</v>
      </c>
      <c r="F362" s="12">
        <v>188</v>
      </c>
      <c r="G362" s="12">
        <v>45</v>
      </c>
      <c r="H362" s="12">
        <v>1</v>
      </c>
      <c r="I362" s="6" t="s">
        <v>22</v>
      </c>
      <c r="J362" s="6" t="s">
        <v>18</v>
      </c>
      <c r="K362" s="6" t="s">
        <v>53</v>
      </c>
      <c r="L362" t="str">
        <f>VLOOKUP(E362,Lookup_Data!$C$7:$E$25,2,FALSE)</f>
        <v>England</v>
      </c>
      <c r="M362" t="str">
        <f>VLOOKUP(E362,Lookup_Data!$C$7:$E$25,3,FALSE)</f>
        <v>BUTTS</v>
      </c>
      <c r="N362" s="12">
        <f t="shared" si="53"/>
        <v>0</v>
      </c>
      <c r="O362" s="12">
        <f t="shared" si="54"/>
        <v>18</v>
      </c>
      <c r="P362" s="12">
        <f t="shared" si="57"/>
        <v>3</v>
      </c>
      <c r="Q362" s="12">
        <f t="shared" si="58"/>
        <v>6</v>
      </c>
      <c r="R362" s="12" t="str">
        <f t="shared" si="59"/>
        <v>Nov6</v>
      </c>
      <c r="S362" s="12" t="str">
        <f t="shared" si="60"/>
        <v>Cambridge 'Nov6'</v>
      </c>
      <c r="T362" s="12">
        <f t="shared" si="61"/>
        <v>610</v>
      </c>
      <c r="U362" s="12">
        <f t="shared" si="62"/>
        <v>141</v>
      </c>
      <c r="V362" s="12">
        <f t="shared" si="63"/>
        <v>1</v>
      </c>
    </row>
    <row r="363" spans="2:22" x14ac:dyDescent="0.2">
      <c r="B363" s="12" t="s">
        <v>309</v>
      </c>
      <c r="C363" s="10">
        <v>37584</v>
      </c>
      <c r="D363" s="11" t="s">
        <v>305</v>
      </c>
      <c r="E363" s="11" t="s">
        <v>63</v>
      </c>
      <c r="F363" s="12">
        <v>180</v>
      </c>
      <c r="G363" s="12">
        <v>40</v>
      </c>
      <c r="H363" s="12">
        <v>2</v>
      </c>
      <c r="I363" s="6" t="s">
        <v>22</v>
      </c>
      <c r="J363" s="6" t="s">
        <v>18</v>
      </c>
      <c r="K363" s="6" t="s">
        <v>53</v>
      </c>
      <c r="L363" t="str">
        <f>VLOOKUP(E363,Lookup_Data!$C$7:$E$25,2,FALSE)</f>
        <v>England</v>
      </c>
      <c r="M363" t="str">
        <f>VLOOKUP(E363,Lookup_Data!$C$7:$E$25,3,FALSE)</f>
        <v>BUTTS</v>
      </c>
      <c r="N363" s="12">
        <f t="shared" ref="N363:N426" si="64">IF(E363=E362,0,1)</f>
        <v>0</v>
      </c>
      <c r="O363" s="12">
        <f t="shared" ref="O363:O426" si="65">IF(N363=1,N363,O362+1)</f>
        <v>19</v>
      </c>
      <c r="P363" s="12">
        <f t="shared" si="57"/>
        <v>1</v>
      </c>
      <c r="Q363" s="12">
        <f t="shared" si="55"/>
        <v>0</v>
      </c>
      <c r="R363" s="12" t="str">
        <f t="shared" si="59"/>
        <v/>
      </c>
      <c r="S363" s="12" t="str">
        <f t="shared" si="56"/>
        <v/>
      </c>
      <c r="T363" s="12">
        <f t="shared" si="61"/>
        <v>0</v>
      </c>
      <c r="U363" s="12">
        <f t="shared" si="62"/>
        <v>0</v>
      </c>
      <c r="V363" s="12">
        <f t="shared" si="63"/>
        <v>0</v>
      </c>
    </row>
    <row r="364" spans="2:22" x14ac:dyDescent="0.2">
      <c r="B364" s="12" t="s">
        <v>309</v>
      </c>
      <c r="C364" s="10">
        <v>37577</v>
      </c>
      <c r="D364" s="11" t="s">
        <v>395</v>
      </c>
      <c r="E364" s="11" t="s">
        <v>63</v>
      </c>
      <c r="F364" s="12">
        <v>132</v>
      </c>
      <c r="G364" s="12">
        <v>31</v>
      </c>
      <c r="H364" s="12">
        <v>0</v>
      </c>
      <c r="I364" s="6" t="s">
        <v>15</v>
      </c>
      <c r="J364" s="6" t="s">
        <v>18</v>
      </c>
      <c r="K364" s="6" t="s">
        <v>53</v>
      </c>
      <c r="L364" t="str">
        <f>VLOOKUP(E364,Lookup_Data!$C$7:$E$25,2,FALSE)</f>
        <v>England</v>
      </c>
      <c r="M364" t="str">
        <f>VLOOKUP(E364,Lookup_Data!$C$7:$E$25,3,FALSE)</f>
        <v>BUTTS</v>
      </c>
      <c r="N364" s="12">
        <f t="shared" si="64"/>
        <v>0</v>
      </c>
      <c r="O364" s="12">
        <f t="shared" si="65"/>
        <v>20</v>
      </c>
      <c r="P364" s="12">
        <f t="shared" si="57"/>
        <v>2</v>
      </c>
      <c r="Q364" s="12">
        <f t="shared" si="55"/>
        <v>0</v>
      </c>
      <c r="R364" s="12" t="str">
        <f t="shared" si="59"/>
        <v/>
      </c>
      <c r="S364" s="12" t="str">
        <f t="shared" si="56"/>
        <v/>
      </c>
      <c r="T364" s="12">
        <f t="shared" si="61"/>
        <v>0</v>
      </c>
      <c r="U364" s="12">
        <f t="shared" si="62"/>
        <v>0</v>
      </c>
      <c r="V364" s="12">
        <f t="shared" si="63"/>
        <v>0</v>
      </c>
    </row>
    <row r="365" spans="2:22" x14ac:dyDescent="0.2">
      <c r="B365" s="12" t="s">
        <v>309</v>
      </c>
      <c r="C365" s="10">
        <v>37590</v>
      </c>
      <c r="D365" s="11" t="s">
        <v>396</v>
      </c>
      <c r="E365" s="11" t="s">
        <v>63</v>
      </c>
      <c r="F365" s="12">
        <v>78</v>
      </c>
      <c r="G365" s="12">
        <v>23</v>
      </c>
      <c r="H365" s="12">
        <v>0</v>
      </c>
      <c r="I365" s="6" t="s">
        <v>22</v>
      </c>
      <c r="J365" s="6" t="s">
        <v>18</v>
      </c>
      <c r="K365" s="6" t="s">
        <v>53</v>
      </c>
      <c r="L365" t="str">
        <f>VLOOKUP(E365,Lookup_Data!$C$7:$E$25,2,FALSE)</f>
        <v>England</v>
      </c>
      <c r="M365" t="str">
        <f>VLOOKUP(E365,Lookup_Data!$C$7:$E$25,3,FALSE)</f>
        <v>BUTTS</v>
      </c>
      <c r="N365" s="12">
        <f t="shared" si="64"/>
        <v>0</v>
      </c>
      <c r="O365" s="12">
        <f t="shared" si="65"/>
        <v>21</v>
      </c>
      <c r="P365" s="12">
        <f t="shared" si="57"/>
        <v>3</v>
      </c>
      <c r="Q365" s="12">
        <f t="shared" si="55"/>
        <v>7</v>
      </c>
      <c r="R365" s="12" t="str">
        <f t="shared" si="59"/>
        <v>Nov7</v>
      </c>
      <c r="S365" s="12" t="str">
        <f t="shared" si="56"/>
        <v>Cambridge 'Nov7'</v>
      </c>
      <c r="T365" s="12">
        <f t="shared" si="61"/>
        <v>390</v>
      </c>
      <c r="U365" s="12">
        <f t="shared" si="62"/>
        <v>94</v>
      </c>
      <c r="V365" s="12">
        <f t="shared" si="63"/>
        <v>2</v>
      </c>
    </row>
    <row r="366" spans="2:22" x14ac:dyDescent="0.2">
      <c r="B366" s="12" t="s">
        <v>309</v>
      </c>
      <c r="C366" s="10">
        <v>37581</v>
      </c>
      <c r="D366" s="11" t="s">
        <v>333</v>
      </c>
      <c r="E366" s="11" t="s">
        <v>14</v>
      </c>
      <c r="F366" s="12">
        <v>447</v>
      </c>
      <c r="G366" s="12">
        <v>60</v>
      </c>
      <c r="H366" s="12">
        <v>9</v>
      </c>
      <c r="I366" s="6" t="s">
        <v>22</v>
      </c>
      <c r="J366" s="6" t="s">
        <v>18</v>
      </c>
      <c r="K366" s="6" t="s">
        <v>53</v>
      </c>
      <c r="L366" t="str">
        <f>VLOOKUP(E366,Lookup_Data!$C$7:$E$25,2,FALSE)</f>
        <v>Scotland</v>
      </c>
      <c r="M366" t="str">
        <f>VLOOKUP(E366,Lookup_Data!$C$7:$E$25,3,FALSE)</f>
        <v>SUSF</v>
      </c>
      <c r="N366" s="12">
        <f t="shared" si="64"/>
        <v>1</v>
      </c>
      <c r="O366" s="12">
        <f t="shared" si="65"/>
        <v>1</v>
      </c>
      <c r="P366" s="12">
        <f t="shared" si="57"/>
        <v>1</v>
      </c>
      <c r="Q366" s="12">
        <f t="shared" si="55"/>
        <v>0</v>
      </c>
      <c r="R366" s="12" t="str">
        <f t="shared" si="59"/>
        <v/>
      </c>
      <c r="S366" s="12" t="str">
        <f t="shared" si="56"/>
        <v/>
      </c>
      <c r="T366" s="12">
        <f t="shared" si="61"/>
        <v>0</v>
      </c>
      <c r="U366" s="12">
        <f t="shared" si="62"/>
        <v>0</v>
      </c>
      <c r="V366" s="12">
        <f t="shared" si="63"/>
        <v>0</v>
      </c>
    </row>
    <row r="367" spans="2:22" x14ac:dyDescent="0.2">
      <c r="B367" s="12" t="s">
        <v>309</v>
      </c>
      <c r="C367" s="10">
        <v>37577</v>
      </c>
      <c r="D367" s="11" t="s">
        <v>52</v>
      </c>
      <c r="E367" s="11" t="s">
        <v>14</v>
      </c>
      <c r="F367" s="12">
        <v>437</v>
      </c>
      <c r="G367" s="12">
        <v>60</v>
      </c>
      <c r="H367" s="12">
        <v>5</v>
      </c>
      <c r="I367" s="6" t="s">
        <v>15</v>
      </c>
      <c r="J367" s="6" t="s">
        <v>18</v>
      </c>
      <c r="K367" s="6" t="s">
        <v>53</v>
      </c>
      <c r="L367" t="str">
        <f>VLOOKUP(E367,Lookup_Data!$C$7:$E$25,2,FALSE)</f>
        <v>Scotland</v>
      </c>
      <c r="M367" t="str">
        <f>VLOOKUP(E367,Lookup_Data!$C$7:$E$25,3,FALSE)</f>
        <v>SUSF</v>
      </c>
      <c r="N367" s="12">
        <f t="shared" si="64"/>
        <v>0</v>
      </c>
      <c r="O367" s="12">
        <f t="shared" si="65"/>
        <v>2</v>
      </c>
      <c r="P367" s="12">
        <f t="shared" si="57"/>
        <v>2</v>
      </c>
      <c r="Q367" s="12">
        <f t="shared" si="55"/>
        <v>0</v>
      </c>
      <c r="R367" s="12" t="str">
        <f t="shared" si="59"/>
        <v/>
      </c>
      <c r="S367" s="12" t="str">
        <f t="shared" si="56"/>
        <v/>
      </c>
      <c r="T367" s="12">
        <f t="shared" si="61"/>
        <v>0</v>
      </c>
      <c r="U367" s="12">
        <f t="shared" si="62"/>
        <v>0</v>
      </c>
      <c r="V367" s="12">
        <f t="shared" si="63"/>
        <v>0</v>
      </c>
    </row>
    <row r="368" spans="2:22" x14ac:dyDescent="0.2">
      <c r="B368" s="12" t="s">
        <v>309</v>
      </c>
      <c r="C368" s="10">
        <v>37577</v>
      </c>
      <c r="D368" s="11" t="s">
        <v>72</v>
      </c>
      <c r="E368" s="11" t="s">
        <v>14</v>
      </c>
      <c r="F368" s="12">
        <v>404</v>
      </c>
      <c r="I368" s="6" t="s">
        <v>22</v>
      </c>
      <c r="J368" s="6" t="s">
        <v>18</v>
      </c>
      <c r="K368" s="6" t="s">
        <v>53</v>
      </c>
      <c r="L368" t="str">
        <f>VLOOKUP(E368,Lookup_Data!$C$7:$E$25,2,FALSE)</f>
        <v>Scotland</v>
      </c>
      <c r="M368" t="str">
        <f>VLOOKUP(E368,Lookup_Data!$C$7:$E$25,3,FALSE)</f>
        <v>SUSF</v>
      </c>
      <c r="N368" s="12">
        <f t="shared" si="64"/>
        <v>0</v>
      </c>
      <c r="O368" s="12">
        <f t="shared" si="65"/>
        <v>3</v>
      </c>
      <c r="P368" s="12">
        <f t="shared" si="57"/>
        <v>3</v>
      </c>
      <c r="Q368" s="12">
        <f t="shared" si="55"/>
        <v>1</v>
      </c>
      <c r="R368" s="12" t="str">
        <f t="shared" si="59"/>
        <v>Nov1</v>
      </c>
      <c r="S368" s="12" t="str">
        <f t="shared" si="56"/>
        <v>Edinburgh 'Nov1'</v>
      </c>
      <c r="T368" s="12">
        <f t="shared" si="61"/>
        <v>1288</v>
      </c>
      <c r="U368" s="12">
        <f t="shared" si="62"/>
        <v>120</v>
      </c>
      <c r="V368" s="12">
        <f t="shared" si="63"/>
        <v>14</v>
      </c>
    </row>
    <row r="369" spans="2:22" x14ac:dyDescent="0.2">
      <c r="B369" s="12" t="s">
        <v>309</v>
      </c>
      <c r="C369" s="10">
        <v>37577</v>
      </c>
      <c r="D369" s="11" t="s">
        <v>346</v>
      </c>
      <c r="E369" s="11" t="s">
        <v>14</v>
      </c>
      <c r="F369" s="12">
        <v>391</v>
      </c>
      <c r="G369" s="12">
        <v>59</v>
      </c>
      <c r="H369" s="12">
        <v>1</v>
      </c>
      <c r="I369" s="6" t="s">
        <v>15</v>
      </c>
      <c r="J369" s="6" t="s">
        <v>18</v>
      </c>
      <c r="K369" s="6" t="s">
        <v>53</v>
      </c>
      <c r="L369" t="str">
        <f>VLOOKUP(E369,Lookup_Data!$C$7:$E$25,2,FALSE)</f>
        <v>Scotland</v>
      </c>
      <c r="M369" t="str">
        <f>VLOOKUP(E369,Lookup_Data!$C$7:$E$25,3,FALSE)</f>
        <v>SUSF</v>
      </c>
      <c r="N369" s="12">
        <f t="shared" si="64"/>
        <v>0</v>
      </c>
      <c r="O369" s="12">
        <f t="shared" si="65"/>
        <v>4</v>
      </c>
      <c r="P369" s="12">
        <f t="shared" si="57"/>
        <v>1</v>
      </c>
      <c r="Q369" s="12">
        <f t="shared" si="55"/>
        <v>0</v>
      </c>
      <c r="R369" s="12" t="str">
        <f t="shared" si="59"/>
        <v/>
      </c>
      <c r="S369" s="12" t="str">
        <f t="shared" si="56"/>
        <v/>
      </c>
      <c r="T369" s="12">
        <f t="shared" si="61"/>
        <v>0</v>
      </c>
      <c r="U369" s="12">
        <f t="shared" si="62"/>
        <v>0</v>
      </c>
      <c r="V369" s="12">
        <f t="shared" si="63"/>
        <v>0</v>
      </c>
    </row>
    <row r="370" spans="2:22" x14ac:dyDescent="0.2">
      <c r="B370" s="12" t="s">
        <v>309</v>
      </c>
      <c r="C370" s="10">
        <v>37577</v>
      </c>
      <c r="D370" s="11" t="s">
        <v>347</v>
      </c>
      <c r="E370" s="11" t="s">
        <v>14</v>
      </c>
      <c r="F370" s="12">
        <v>390</v>
      </c>
      <c r="G370" s="12">
        <v>59</v>
      </c>
      <c r="H370" s="12">
        <v>4</v>
      </c>
      <c r="I370" s="6" t="s">
        <v>15</v>
      </c>
      <c r="J370" s="6" t="s">
        <v>18</v>
      </c>
      <c r="K370" s="6" t="s">
        <v>53</v>
      </c>
      <c r="L370" t="str">
        <f>VLOOKUP(E370,Lookup_Data!$C$7:$E$25,2,FALSE)</f>
        <v>Scotland</v>
      </c>
      <c r="M370" t="str">
        <f>VLOOKUP(E370,Lookup_Data!$C$7:$E$25,3,FALSE)</f>
        <v>SUSF</v>
      </c>
      <c r="N370" s="12">
        <f t="shared" si="64"/>
        <v>0</v>
      </c>
      <c r="O370" s="12">
        <f t="shared" si="65"/>
        <v>5</v>
      </c>
      <c r="P370" s="12">
        <f t="shared" si="57"/>
        <v>2</v>
      </c>
      <c r="Q370" s="12">
        <f t="shared" si="55"/>
        <v>0</v>
      </c>
      <c r="R370" s="12" t="str">
        <f t="shared" si="59"/>
        <v/>
      </c>
      <c r="S370" s="12" t="str">
        <f t="shared" si="56"/>
        <v/>
      </c>
      <c r="T370" s="12">
        <f t="shared" si="61"/>
        <v>0</v>
      </c>
      <c r="U370" s="12">
        <f t="shared" si="62"/>
        <v>0</v>
      </c>
      <c r="V370" s="12">
        <f t="shared" si="63"/>
        <v>0</v>
      </c>
    </row>
    <row r="371" spans="2:22" x14ac:dyDescent="0.2">
      <c r="B371" s="12" t="s">
        <v>309</v>
      </c>
      <c r="C371" s="10">
        <v>37577</v>
      </c>
      <c r="D371" s="11" t="s">
        <v>250</v>
      </c>
      <c r="E371" s="11" t="s">
        <v>14</v>
      </c>
      <c r="F371" s="12">
        <v>384</v>
      </c>
      <c r="I371" s="6" t="s">
        <v>22</v>
      </c>
      <c r="J371" s="6" t="s">
        <v>18</v>
      </c>
      <c r="K371" s="6" t="s">
        <v>53</v>
      </c>
      <c r="L371" t="str">
        <f>VLOOKUP(E371,Lookup_Data!$C$7:$E$25,2,FALSE)</f>
        <v>Scotland</v>
      </c>
      <c r="M371" t="str">
        <f>VLOOKUP(E371,Lookup_Data!$C$7:$E$25,3,FALSE)</f>
        <v>SUSF</v>
      </c>
      <c r="N371" s="12">
        <f t="shared" si="64"/>
        <v>0</v>
      </c>
      <c r="O371" s="12">
        <f t="shared" si="65"/>
        <v>6</v>
      </c>
      <c r="P371" s="12">
        <f t="shared" si="57"/>
        <v>3</v>
      </c>
      <c r="Q371" s="12">
        <f t="shared" si="55"/>
        <v>2</v>
      </c>
      <c r="R371" s="12" t="str">
        <f t="shared" si="59"/>
        <v>Nov2</v>
      </c>
      <c r="S371" s="12" t="str">
        <f t="shared" si="56"/>
        <v>Edinburgh 'Nov2'</v>
      </c>
      <c r="T371" s="12">
        <f t="shared" si="61"/>
        <v>1165</v>
      </c>
      <c r="U371" s="12">
        <f t="shared" si="62"/>
        <v>118</v>
      </c>
      <c r="V371" s="12">
        <f t="shared" si="63"/>
        <v>5</v>
      </c>
    </row>
    <row r="372" spans="2:22" x14ac:dyDescent="0.2">
      <c r="B372" s="12" t="s">
        <v>309</v>
      </c>
      <c r="C372" s="10">
        <v>37577</v>
      </c>
      <c r="D372" s="11" t="s">
        <v>362</v>
      </c>
      <c r="E372" s="11" t="s">
        <v>14</v>
      </c>
      <c r="F372" s="12">
        <v>337</v>
      </c>
      <c r="I372" s="6" t="s">
        <v>22</v>
      </c>
      <c r="J372" s="6" t="s">
        <v>18</v>
      </c>
      <c r="K372" s="6" t="s">
        <v>53</v>
      </c>
      <c r="L372" t="str">
        <f>VLOOKUP(E372,Lookup_Data!$C$7:$E$25,2,FALSE)</f>
        <v>Scotland</v>
      </c>
      <c r="M372" t="str">
        <f>VLOOKUP(E372,Lookup_Data!$C$7:$E$25,3,FALSE)</f>
        <v>SUSF</v>
      </c>
      <c r="N372" s="12">
        <f t="shared" si="64"/>
        <v>0</v>
      </c>
      <c r="O372" s="12">
        <f t="shared" si="65"/>
        <v>7</v>
      </c>
      <c r="P372" s="12">
        <f t="shared" ref="P372:P403" si="66">IF(O372&lt;4,O372,3+O372-3*ROUNDUP(O372/3,0))</f>
        <v>1</v>
      </c>
      <c r="Q372" s="12">
        <f t="shared" si="55"/>
        <v>3</v>
      </c>
      <c r="R372" s="12" t="str">
        <f t="shared" ref="R372:R403" si="67">IF(Q372=1,"Nov1",IF(Q372=2,"Nov2",IF(Q372=3,"Nov3",IF(Q372=4,"Nov4",IF(Q372=5,"Nov5",IF(Q372=6,"Nov6",IF(Q372=7,"Nov7",IF(Q372=8,"Nov8",""))))))))</f>
        <v>Nov3</v>
      </c>
      <c r="S372" s="12" t="str">
        <f t="shared" si="56"/>
        <v>Edinburgh 'Nov3'</v>
      </c>
      <c r="T372" s="12">
        <f t="shared" ref="T372:T429" si="68">IF($P372=1,F372,IF($P372=2,F372+F371,IF($P372=3,F372+F371+F370,IF($P372=4,F372+F371+F370+F369,0))))*IF($N373=1,1,IF($P372=3,1,0))</f>
        <v>337</v>
      </c>
      <c r="U372" s="12">
        <f t="shared" ref="U372:U429" si="69">IF($P372=1,G372,IF($P372=2,G372+G371,IF($P372=3,G372+G371+G370,IF($P372=4,G372+G371+G223+G222,0))))*IF($N373=1,1,IF($P372=3,1,0))</f>
        <v>0</v>
      </c>
      <c r="V372" s="12">
        <f t="shared" ref="V372:V429" si="70">IF($P372=1,H372,IF($P372=2,H372+H371,IF($P372=3,H372+H371+H370,IF($P372=4,H372+H371+H370+H369,0))))*IF($N373=1,1,IF($P372=3,1,0))</f>
        <v>0</v>
      </c>
    </row>
    <row r="373" spans="2:22" x14ac:dyDescent="0.2">
      <c r="B373" s="12" t="s">
        <v>309</v>
      </c>
      <c r="C373" s="10" t="s">
        <v>326</v>
      </c>
      <c r="D373" s="11" t="s">
        <v>254</v>
      </c>
      <c r="E373" s="11" t="s">
        <v>191</v>
      </c>
      <c r="F373" s="12">
        <v>472</v>
      </c>
      <c r="G373" s="12">
        <v>59</v>
      </c>
      <c r="H373" s="12">
        <v>6</v>
      </c>
      <c r="I373" s="6" t="s">
        <v>22</v>
      </c>
      <c r="J373" s="6" t="s">
        <v>18</v>
      </c>
      <c r="K373" s="6" t="s">
        <v>53</v>
      </c>
      <c r="L373" t="str">
        <f>VLOOKUP(E373,Lookup_Data!$C$7:$E$25,2,FALSE)</f>
        <v>England</v>
      </c>
      <c r="M373" t="str">
        <f>VLOOKUP(E373,Lookup_Data!$C$7:$E$25,3,FALSE)</f>
        <v>SWWU</v>
      </c>
      <c r="N373" s="12">
        <f t="shared" si="64"/>
        <v>1</v>
      </c>
      <c r="O373" s="12">
        <f t="shared" si="65"/>
        <v>1</v>
      </c>
      <c r="P373" s="12">
        <f t="shared" si="66"/>
        <v>1</v>
      </c>
      <c r="Q373" s="12">
        <f t="shared" si="55"/>
        <v>0</v>
      </c>
      <c r="R373" s="12" t="str">
        <f t="shared" si="67"/>
        <v/>
      </c>
      <c r="S373" s="12" t="str">
        <f t="shared" si="56"/>
        <v/>
      </c>
      <c r="T373" s="12">
        <f t="shared" si="68"/>
        <v>0</v>
      </c>
      <c r="U373" s="12">
        <f t="shared" si="69"/>
        <v>0</v>
      </c>
      <c r="V373" s="12">
        <f t="shared" si="70"/>
        <v>0</v>
      </c>
    </row>
    <row r="374" spans="2:22" x14ac:dyDescent="0.2">
      <c r="B374" s="12" t="s">
        <v>309</v>
      </c>
      <c r="C374" s="10">
        <v>37587</v>
      </c>
      <c r="D374" s="11" t="s">
        <v>240</v>
      </c>
      <c r="E374" s="11" t="s">
        <v>191</v>
      </c>
      <c r="F374" s="12">
        <v>467</v>
      </c>
      <c r="G374" s="12">
        <v>60</v>
      </c>
      <c r="H374" s="12">
        <v>7</v>
      </c>
      <c r="I374" s="6" t="s">
        <v>22</v>
      </c>
      <c r="J374" s="6" t="s">
        <v>18</v>
      </c>
      <c r="K374" s="6" t="s">
        <v>53</v>
      </c>
      <c r="L374" t="str">
        <f>VLOOKUP(E374,Lookup_Data!$C$7:$E$25,2,FALSE)</f>
        <v>England</v>
      </c>
      <c r="M374" t="str">
        <f>VLOOKUP(E374,Lookup_Data!$C$7:$E$25,3,FALSE)</f>
        <v>SWWU</v>
      </c>
      <c r="N374" s="12">
        <f t="shared" si="64"/>
        <v>0</v>
      </c>
      <c r="O374" s="12">
        <f t="shared" si="65"/>
        <v>2</v>
      </c>
      <c r="P374" s="12">
        <f t="shared" si="66"/>
        <v>2</v>
      </c>
      <c r="Q374" s="12">
        <f t="shared" si="55"/>
        <v>0</v>
      </c>
      <c r="R374" s="12" t="str">
        <f t="shared" si="67"/>
        <v/>
      </c>
      <c r="S374" s="12" t="str">
        <f t="shared" si="56"/>
        <v/>
      </c>
      <c r="T374" s="12">
        <f t="shared" si="68"/>
        <v>0</v>
      </c>
      <c r="U374" s="12">
        <f t="shared" si="69"/>
        <v>0</v>
      </c>
      <c r="V374" s="12">
        <f t="shared" si="70"/>
        <v>0</v>
      </c>
    </row>
    <row r="375" spans="2:22" x14ac:dyDescent="0.2">
      <c r="B375" s="12" t="s">
        <v>309</v>
      </c>
      <c r="C375" s="10" t="s">
        <v>326</v>
      </c>
      <c r="D375" s="11" t="s">
        <v>357</v>
      </c>
      <c r="E375" s="11" t="s">
        <v>191</v>
      </c>
      <c r="F375" s="12">
        <v>353</v>
      </c>
      <c r="G375" s="12">
        <v>57</v>
      </c>
      <c r="H375" s="12">
        <v>4</v>
      </c>
      <c r="I375" s="6" t="s">
        <v>22</v>
      </c>
      <c r="J375" s="6" t="s">
        <v>18</v>
      </c>
      <c r="K375" s="6" t="s">
        <v>53</v>
      </c>
      <c r="L375" t="str">
        <f>VLOOKUP(E375,Lookup_Data!$C$7:$E$25,2,FALSE)</f>
        <v>England</v>
      </c>
      <c r="M375" t="str">
        <f>VLOOKUP(E375,Lookup_Data!$C$7:$E$25,3,FALSE)</f>
        <v>SWWU</v>
      </c>
      <c r="N375" s="12">
        <f t="shared" si="64"/>
        <v>0</v>
      </c>
      <c r="O375" s="12">
        <f t="shared" si="65"/>
        <v>3</v>
      </c>
      <c r="P375" s="12">
        <f t="shared" si="66"/>
        <v>3</v>
      </c>
      <c r="Q375" s="12">
        <f t="shared" si="55"/>
        <v>1</v>
      </c>
      <c r="R375" s="12" t="str">
        <f t="shared" si="67"/>
        <v>Nov1</v>
      </c>
      <c r="S375" s="12" t="str">
        <f t="shared" si="56"/>
        <v>Exeter 'Nov1'</v>
      </c>
      <c r="T375" s="12">
        <f t="shared" si="68"/>
        <v>1292</v>
      </c>
      <c r="U375" s="12">
        <f t="shared" si="69"/>
        <v>176</v>
      </c>
      <c r="V375" s="12">
        <f t="shared" si="70"/>
        <v>17</v>
      </c>
    </row>
    <row r="376" spans="2:22" x14ac:dyDescent="0.2">
      <c r="B376" s="12" t="s">
        <v>309</v>
      </c>
      <c r="C376" s="10" t="s">
        <v>326</v>
      </c>
      <c r="D376" s="11" t="s">
        <v>377</v>
      </c>
      <c r="E376" s="11" t="s">
        <v>191</v>
      </c>
      <c r="F376" s="12">
        <v>300</v>
      </c>
      <c r="G376" s="12">
        <v>54</v>
      </c>
      <c r="H376" s="12">
        <v>0</v>
      </c>
      <c r="I376" s="6" t="s">
        <v>22</v>
      </c>
      <c r="J376" s="6" t="s">
        <v>18</v>
      </c>
      <c r="K376" s="6" t="s">
        <v>53</v>
      </c>
      <c r="L376" t="str">
        <f>VLOOKUP(E376,Lookup_Data!$C$7:$E$25,2,FALSE)</f>
        <v>England</v>
      </c>
      <c r="M376" t="str">
        <f>VLOOKUP(E376,Lookup_Data!$C$7:$E$25,3,FALSE)</f>
        <v>SWWU</v>
      </c>
      <c r="N376" s="12">
        <f t="shared" si="64"/>
        <v>0</v>
      </c>
      <c r="O376" s="12">
        <f t="shared" si="65"/>
        <v>4</v>
      </c>
      <c r="P376" s="12">
        <f t="shared" si="66"/>
        <v>1</v>
      </c>
      <c r="Q376" s="12">
        <f t="shared" si="55"/>
        <v>0</v>
      </c>
      <c r="R376" s="12" t="str">
        <f t="shared" si="67"/>
        <v/>
      </c>
      <c r="S376" s="12" t="str">
        <f t="shared" si="56"/>
        <v/>
      </c>
      <c r="T376" s="12">
        <f t="shared" si="68"/>
        <v>0</v>
      </c>
      <c r="U376" s="12">
        <f t="shared" si="69"/>
        <v>0</v>
      </c>
      <c r="V376" s="12">
        <f t="shared" si="70"/>
        <v>0</v>
      </c>
    </row>
    <row r="377" spans="2:22" x14ac:dyDescent="0.2">
      <c r="B377" s="12" t="s">
        <v>309</v>
      </c>
      <c r="C377" s="10" t="s">
        <v>326</v>
      </c>
      <c r="D377" s="11" t="s">
        <v>379</v>
      </c>
      <c r="E377" s="11" t="s">
        <v>191</v>
      </c>
      <c r="F377" s="12">
        <v>297</v>
      </c>
      <c r="G377" s="12">
        <v>54</v>
      </c>
      <c r="H377" s="12">
        <v>54</v>
      </c>
      <c r="I377" s="6" t="s">
        <v>22</v>
      </c>
      <c r="J377" s="6" t="s">
        <v>18</v>
      </c>
      <c r="K377" s="6" t="s">
        <v>53</v>
      </c>
      <c r="L377" t="str">
        <f>VLOOKUP(E377,Lookup_Data!$C$7:$E$25,2,FALSE)</f>
        <v>England</v>
      </c>
      <c r="M377" t="str">
        <f>VLOOKUP(E377,Lookup_Data!$C$7:$E$25,3,FALSE)</f>
        <v>SWWU</v>
      </c>
      <c r="N377" s="12">
        <f t="shared" si="64"/>
        <v>0</v>
      </c>
      <c r="O377" s="12">
        <f t="shared" si="65"/>
        <v>5</v>
      </c>
      <c r="P377" s="12">
        <f t="shared" si="66"/>
        <v>2</v>
      </c>
      <c r="Q377" s="12">
        <f t="shared" si="55"/>
        <v>2</v>
      </c>
      <c r="R377" s="12" t="str">
        <f t="shared" si="67"/>
        <v>Nov2</v>
      </c>
      <c r="S377" s="12" t="str">
        <f t="shared" si="56"/>
        <v>Exeter 'Nov2'</v>
      </c>
      <c r="T377" s="12">
        <f t="shared" si="68"/>
        <v>597</v>
      </c>
      <c r="U377" s="12">
        <f t="shared" si="69"/>
        <v>108</v>
      </c>
      <c r="V377" s="12">
        <f t="shared" si="70"/>
        <v>54</v>
      </c>
    </row>
    <row r="378" spans="2:22" x14ac:dyDescent="0.2">
      <c r="B378" s="12" t="s">
        <v>309</v>
      </c>
      <c r="C378" s="10">
        <v>37577</v>
      </c>
      <c r="D378" s="11" t="s">
        <v>132</v>
      </c>
      <c r="E378" s="11" t="s">
        <v>34</v>
      </c>
      <c r="F378" s="12">
        <v>434</v>
      </c>
      <c r="I378" s="6" t="s">
        <v>15</v>
      </c>
      <c r="J378" s="6" t="s">
        <v>18</v>
      </c>
      <c r="K378" s="6" t="s">
        <v>53</v>
      </c>
      <c r="L378" t="str">
        <f>VLOOKUP(E378,Lookup_Data!$C$7:$E$25,2,FALSE)</f>
        <v>England</v>
      </c>
      <c r="M378" t="str">
        <f>VLOOKUP(E378,Lookup_Data!$C$7:$E$25,3,FALSE)</f>
        <v>SEAL</v>
      </c>
      <c r="N378" s="12">
        <f t="shared" si="64"/>
        <v>1</v>
      </c>
      <c r="O378" s="12">
        <f t="shared" si="65"/>
        <v>1</v>
      </c>
      <c r="P378" s="12">
        <f t="shared" si="66"/>
        <v>1</v>
      </c>
      <c r="Q378" s="12">
        <f t="shared" si="55"/>
        <v>0</v>
      </c>
      <c r="R378" s="12" t="str">
        <f t="shared" si="67"/>
        <v/>
      </c>
      <c r="S378" s="12" t="str">
        <f t="shared" si="56"/>
        <v/>
      </c>
      <c r="T378" s="12">
        <f t="shared" si="68"/>
        <v>0</v>
      </c>
      <c r="U378" s="12">
        <f t="shared" si="69"/>
        <v>0</v>
      </c>
      <c r="V378" s="12">
        <f t="shared" si="70"/>
        <v>0</v>
      </c>
    </row>
    <row r="379" spans="2:22" x14ac:dyDescent="0.2">
      <c r="B379" s="12" t="s">
        <v>309</v>
      </c>
      <c r="C379" s="10">
        <v>37577</v>
      </c>
      <c r="D379" s="11" t="s">
        <v>110</v>
      </c>
      <c r="E379" s="11" t="s">
        <v>34</v>
      </c>
      <c r="F379" s="12">
        <v>429</v>
      </c>
      <c r="G379" s="12">
        <v>60</v>
      </c>
      <c r="I379" s="6" t="s">
        <v>22</v>
      </c>
      <c r="J379" s="6" t="s">
        <v>18</v>
      </c>
      <c r="K379" s="6" t="s">
        <v>53</v>
      </c>
      <c r="L379" t="str">
        <f>VLOOKUP(E379,Lookup_Data!$C$7:$E$25,2,FALSE)</f>
        <v>England</v>
      </c>
      <c r="M379" t="str">
        <f>VLOOKUP(E379,Lookup_Data!$C$7:$E$25,3,FALSE)</f>
        <v>SEAL</v>
      </c>
      <c r="N379" s="12">
        <f t="shared" si="64"/>
        <v>0</v>
      </c>
      <c r="O379" s="12">
        <f t="shared" si="65"/>
        <v>2</v>
      </c>
      <c r="P379" s="12">
        <f t="shared" si="66"/>
        <v>2</v>
      </c>
      <c r="Q379" s="12">
        <f t="shared" si="55"/>
        <v>0</v>
      </c>
      <c r="R379" s="12" t="str">
        <f t="shared" si="67"/>
        <v/>
      </c>
      <c r="S379" s="12" t="str">
        <f t="shared" si="56"/>
        <v/>
      </c>
      <c r="T379" s="12">
        <f t="shared" si="68"/>
        <v>0</v>
      </c>
      <c r="U379" s="12">
        <f t="shared" si="69"/>
        <v>0</v>
      </c>
      <c r="V379" s="12">
        <f t="shared" si="70"/>
        <v>0</v>
      </c>
    </row>
    <row r="380" spans="2:22" x14ac:dyDescent="0.2">
      <c r="B380" s="12" t="s">
        <v>309</v>
      </c>
      <c r="C380" s="10">
        <v>37577</v>
      </c>
      <c r="D380" s="11" t="s">
        <v>282</v>
      </c>
      <c r="E380" s="11" t="s">
        <v>34</v>
      </c>
      <c r="F380" s="12">
        <v>206</v>
      </c>
      <c r="I380" s="6" t="s">
        <v>15</v>
      </c>
      <c r="J380" s="6" t="s">
        <v>18</v>
      </c>
      <c r="K380" s="6" t="s">
        <v>53</v>
      </c>
      <c r="L380" t="str">
        <f>VLOOKUP(E380,Lookup_Data!$C$7:$E$25,2,FALSE)</f>
        <v>England</v>
      </c>
      <c r="M380" t="str">
        <f>VLOOKUP(E380,Lookup_Data!$C$7:$E$25,3,FALSE)</f>
        <v>SEAL</v>
      </c>
      <c r="N380" s="12">
        <f t="shared" si="64"/>
        <v>0</v>
      </c>
      <c r="O380" s="12">
        <f t="shared" si="65"/>
        <v>3</v>
      </c>
      <c r="P380" s="12">
        <f t="shared" si="66"/>
        <v>3</v>
      </c>
      <c r="Q380" s="12">
        <f t="shared" si="55"/>
        <v>1</v>
      </c>
      <c r="R380" s="12" t="str">
        <f t="shared" si="67"/>
        <v>Nov1</v>
      </c>
      <c r="S380" s="12" t="str">
        <f t="shared" si="56"/>
        <v>Imperial 'Nov1'</v>
      </c>
      <c r="T380" s="12">
        <f t="shared" si="68"/>
        <v>1069</v>
      </c>
      <c r="U380" s="12">
        <f t="shared" si="69"/>
        <v>60</v>
      </c>
      <c r="V380" s="12">
        <f t="shared" si="70"/>
        <v>0</v>
      </c>
    </row>
    <row r="381" spans="2:22" x14ac:dyDescent="0.2">
      <c r="B381" s="12" t="s">
        <v>309</v>
      </c>
      <c r="C381" s="10">
        <v>37575</v>
      </c>
      <c r="D381" s="11" t="s">
        <v>123</v>
      </c>
      <c r="E381" s="11" t="s">
        <v>50</v>
      </c>
      <c r="F381" s="12">
        <v>476</v>
      </c>
      <c r="G381" s="12">
        <v>60</v>
      </c>
      <c r="H381" s="12">
        <v>10</v>
      </c>
      <c r="I381" s="6" t="s">
        <v>15</v>
      </c>
      <c r="J381" s="6" t="s">
        <v>18</v>
      </c>
      <c r="K381" s="6" t="s">
        <v>53</v>
      </c>
      <c r="L381" t="str">
        <f>VLOOKUP(E381,Lookup_Data!$C$7:$E$25,2,FALSE)</f>
        <v>England</v>
      </c>
      <c r="M381" t="str">
        <f>VLOOKUP(E381,Lookup_Data!$C$7:$E$25,3,FALSE)</f>
        <v>None</v>
      </c>
      <c r="N381" s="12">
        <f t="shared" si="64"/>
        <v>1</v>
      </c>
      <c r="O381" s="12">
        <f t="shared" si="65"/>
        <v>1</v>
      </c>
      <c r="P381" s="12">
        <f t="shared" si="66"/>
        <v>1</v>
      </c>
      <c r="Q381" s="12">
        <f t="shared" si="55"/>
        <v>0</v>
      </c>
      <c r="R381" s="12" t="str">
        <f t="shared" si="67"/>
        <v/>
      </c>
      <c r="S381" s="12" t="str">
        <f t="shared" si="56"/>
        <v/>
      </c>
      <c r="T381" s="12">
        <f t="shared" si="68"/>
        <v>0</v>
      </c>
      <c r="U381" s="12">
        <f t="shared" si="69"/>
        <v>0</v>
      </c>
      <c r="V381" s="12">
        <f t="shared" si="70"/>
        <v>0</v>
      </c>
    </row>
    <row r="382" spans="2:22" x14ac:dyDescent="0.2">
      <c r="B382" s="12" t="s">
        <v>309</v>
      </c>
      <c r="C382" s="10">
        <v>37586</v>
      </c>
      <c r="D382" s="11" t="s">
        <v>337</v>
      </c>
      <c r="E382" s="11" t="s">
        <v>50</v>
      </c>
      <c r="F382" s="12">
        <v>424</v>
      </c>
      <c r="G382" s="12">
        <v>60</v>
      </c>
      <c r="H382" s="12">
        <v>5</v>
      </c>
      <c r="I382" s="6" t="s">
        <v>15</v>
      </c>
      <c r="J382" s="6" t="s">
        <v>18</v>
      </c>
      <c r="K382" s="6" t="s">
        <v>53</v>
      </c>
      <c r="L382" t="str">
        <f>VLOOKUP(E382,Lookup_Data!$C$7:$E$25,2,FALSE)</f>
        <v>England</v>
      </c>
      <c r="M382" t="str">
        <f>VLOOKUP(E382,Lookup_Data!$C$7:$E$25,3,FALSE)</f>
        <v>None</v>
      </c>
      <c r="N382" s="12">
        <f t="shared" si="64"/>
        <v>0</v>
      </c>
      <c r="O382" s="12">
        <f t="shared" si="65"/>
        <v>2</v>
      </c>
      <c r="P382" s="12">
        <f t="shared" si="66"/>
        <v>2</v>
      </c>
      <c r="Q382" s="12">
        <f t="shared" si="55"/>
        <v>0</v>
      </c>
      <c r="R382" s="12" t="str">
        <f t="shared" si="67"/>
        <v/>
      </c>
      <c r="S382" s="12" t="str">
        <f t="shared" si="56"/>
        <v/>
      </c>
      <c r="T382" s="12">
        <f t="shared" si="68"/>
        <v>0</v>
      </c>
      <c r="U382" s="12">
        <f t="shared" si="69"/>
        <v>0</v>
      </c>
      <c r="V382" s="12">
        <f t="shared" si="70"/>
        <v>0</v>
      </c>
    </row>
    <row r="383" spans="2:22" x14ac:dyDescent="0.2">
      <c r="B383" s="12" t="s">
        <v>309</v>
      </c>
      <c r="C383" s="10">
        <v>37579</v>
      </c>
      <c r="D383" s="11" t="s">
        <v>344</v>
      </c>
      <c r="E383" s="11" t="s">
        <v>50</v>
      </c>
      <c r="F383" s="12">
        <v>397</v>
      </c>
      <c r="G383" s="12">
        <v>60</v>
      </c>
      <c r="H383" s="12">
        <v>3</v>
      </c>
      <c r="I383" s="6" t="s">
        <v>15</v>
      </c>
      <c r="J383" s="6" t="s">
        <v>18</v>
      </c>
      <c r="K383" s="6" t="s">
        <v>53</v>
      </c>
      <c r="L383" t="str">
        <f>VLOOKUP(E383,Lookup_Data!$C$7:$E$25,2,FALSE)</f>
        <v>England</v>
      </c>
      <c r="M383" t="str">
        <f>VLOOKUP(E383,Lookup_Data!$C$7:$E$25,3,FALSE)</f>
        <v>None</v>
      </c>
      <c r="N383" s="12">
        <f t="shared" si="64"/>
        <v>0</v>
      </c>
      <c r="O383" s="12">
        <f t="shared" si="65"/>
        <v>3</v>
      </c>
      <c r="P383" s="12">
        <f t="shared" si="66"/>
        <v>3</v>
      </c>
      <c r="Q383" s="12">
        <f t="shared" si="55"/>
        <v>1</v>
      </c>
      <c r="R383" s="12" t="str">
        <f t="shared" si="67"/>
        <v>Nov1</v>
      </c>
      <c r="S383" s="12" t="str">
        <f t="shared" si="56"/>
        <v>Lancaster 'Nov1'</v>
      </c>
      <c r="T383" s="12">
        <f t="shared" si="68"/>
        <v>1297</v>
      </c>
      <c r="U383" s="12">
        <f t="shared" si="69"/>
        <v>180</v>
      </c>
      <c r="V383" s="12">
        <f t="shared" si="70"/>
        <v>18</v>
      </c>
    </row>
    <row r="384" spans="2:22" x14ac:dyDescent="0.2">
      <c r="B384" s="12" t="s">
        <v>309</v>
      </c>
      <c r="C384" s="10" t="s">
        <v>310</v>
      </c>
      <c r="D384" s="11" t="s">
        <v>323</v>
      </c>
      <c r="E384" s="11" t="s">
        <v>24</v>
      </c>
      <c r="F384" s="12">
        <v>475</v>
      </c>
      <c r="G384" s="12">
        <v>60</v>
      </c>
      <c r="H384" s="12">
        <v>7</v>
      </c>
      <c r="I384" s="6" t="s">
        <v>15</v>
      </c>
      <c r="J384" s="6" t="s">
        <v>18</v>
      </c>
      <c r="K384" s="6" t="s">
        <v>53</v>
      </c>
      <c r="L384" t="str">
        <f>VLOOKUP(E384,Lookup_Data!$C$7:$E$25,2,FALSE)</f>
        <v>England</v>
      </c>
      <c r="M384" t="str">
        <f>VLOOKUP(E384,Lookup_Data!$C$7:$E$25,3,FALSE)</f>
        <v>BUTTS</v>
      </c>
      <c r="N384" s="12">
        <f t="shared" si="64"/>
        <v>1</v>
      </c>
      <c r="O384" s="12">
        <f t="shared" si="65"/>
        <v>1</v>
      </c>
      <c r="P384" s="12">
        <f t="shared" si="66"/>
        <v>1</v>
      </c>
      <c r="Q384" s="12">
        <f t="shared" si="55"/>
        <v>0</v>
      </c>
      <c r="R384" s="12" t="str">
        <f t="shared" si="67"/>
        <v/>
      </c>
      <c r="S384" s="12" t="str">
        <f t="shared" si="56"/>
        <v/>
      </c>
      <c r="T384" s="12">
        <f t="shared" si="68"/>
        <v>0</v>
      </c>
      <c r="U384" s="12">
        <f t="shared" si="69"/>
        <v>0</v>
      </c>
      <c r="V384" s="12">
        <f t="shared" si="70"/>
        <v>0</v>
      </c>
    </row>
    <row r="385" spans="2:22" x14ac:dyDescent="0.2">
      <c r="B385" s="12" t="s">
        <v>309</v>
      </c>
      <c r="C385" s="10" t="s">
        <v>310</v>
      </c>
      <c r="D385" s="11" t="s">
        <v>95</v>
      </c>
      <c r="E385" s="11" t="s">
        <v>24</v>
      </c>
      <c r="F385" s="12">
        <v>449</v>
      </c>
      <c r="G385" s="12">
        <v>60</v>
      </c>
      <c r="H385" s="12">
        <v>5</v>
      </c>
      <c r="I385" s="6" t="s">
        <v>15</v>
      </c>
      <c r="J385" s="6" t="s">
        <v>18</v>
      </c>
      <c r="K385" s="6" t="s">
        <v>53</v>
      </c>
      <c r="L385" t="str">
        <f>VLOOKUP(E385,Lookup_Data!$C$7:$E$25,2,FALSE)</f>
        <v>England</v>
      </c>
      <c r="M385" t="str">
        <f>VLOOKUP(E385,Lookup_Data!$C$7:$E$25,3,FALSE)</f>
        <v>BUTTS</v>
      </c>
      <c r="N385" s="12">
        <f t="shared" si="64"/>
        <v>0</v>
      </c>
      <c r="O385" s="12">
        <f t="shared" si="65"/>
        <v>2</v>
      </c>
      <c r="P385" s="12">
        <f t="shared" si="66"/>
        <v>2</v>
      </c>
      <c r="Q385" s="12">
        <f t="shared" si="55"/>
        <v>0</v>
      </c>
      <c r="R385" s="12" t="str">
        <f t="shared" si="67"/>
        <v/>
      </c>
      <c r="S385" s="12" t="str">
        <f t="shared" si="56"/>
        <v/>
      </c>
      <c r="T385" s="12">
        <f t="shared" si="68"/>
        <v>0</v>
      </c>
      <c r="U385" s="12">
        <f t="shared" si="69"/>
        <v>0</v>
      </c>
      <c r="V385" s="12">
        <f t="shared" si="70"/>
        <v>0</v>
      </c>
    </row>
    <row r="386" spans="2:22" x14ac:dyDescent="0.2">
      <c r="B386" s="12" t="s">
        <v>309</v>
      </c>
      <c r="C386" s="10">
        <v>37569</v>
      </c>
      <c r="D386" s="11" t="s">
        <v>113</v>
      </c>
      <c r="E386" s="11" t="s">
        <v>24</v>
      </c>
      <c r="F386" s="12">
        <v>405</v>
      </c>
      <c r="G386" s="12">
        <v>60</v>
      </c>
      <c r="H386" s="12">
        <v>4</v>
      </c>
      <c r="I386" s="6" t="s">
        <v>22</v>
      </c>
      <c r="J386" s="6" t="s">
        <v>18</v>
      </c>
      <c r="K386" s="6" t="s">
        <v>53</v>
      </c>
      <c r="L386" t="str">
        <f>VLOOKUP(E386,Lookup_Data!$C$7:$E$25,2,FALSE)</f>
        <v>England</v>
      </c>
      <c r="M386" t="str">
        <f>VLOOKUP(E386,Lookup_Data!$C$7:$E$25,3,FALSE)</f>
        <v>BUTTS</v>
      </c>
      <c r="N386" s="12">
        <f t="shared" si="64"/>
        <v>0</v>
      </c>
      <c r="O386" s="12">
        <f t="shared" si="65"/>
        <v>3</v>
      </c>
      <c r="P386" s="12">
        <f t="shared" si="66"/>
        <v>3</v>
      </c>
      <c r="Q386" s="12">
        <f t="shared" si="55"/>
        <v>1</v>
      </c>
      <c r="R386" s="12" t="str">
        <f t="shared" si="67"/>
        <v>Nov1</v>
      </c>
      <c r="S386" s="12" t="str">
        <f t="shared" si="56"/>
        <v>Loughborough 'Nov1'</v>
      </c>
      <c r="T386" s="12">
        <f t="shared" si="68"/>
        <v>1329</v>
      </c>
      <c r="U386" s="12">
        <f t="shared" si="69"/>
        <v>180</v>
      </c>
      <c r="V386" s="12">
        <f t="shared" si="70"/>
        <v>16</v>
      </c>
    </row>
    <row r="387" spans="2:22" x14ac:dyDescent="0.2">
      <c r="B387" s="12" t="s">
        <v>309</v>
      </c>
      <c r="C387" s="10">
        <v>37569</v>
      </c>
      <c r="D387" s="11" t="s">
        <v>352</v>
      </c>
      <c r="E387" s="11" t="s">
        <v>24</v>
      </c>
      <c r="F387" s="12">
        <v>373</v>
      </c>
      <c r="G387" s="12">
        <v>57</v>
      </c>
      <c r="H387" s="12">
        <v>4</v>
      </c>
      <c r="I387" s="6" t="s">
        <v>15</v>
      </c>
      <c r="J387" s="6" t="s">
        <v>80</v>
      </c>
      <c r="K387" s="6" t="s">
        <v>53</v>
      </c>
      <c r="L387" t="str">
        <f>VLOOKUP(E387,Lookup_Data!$C$7:$E$25,2,FALSE)</f>
        <v>England</v>
      </c>
      <c r="M387" t="str">
        <f>VLOOKUP(E387,Lookup_Data!$C$7:$E$25,3,FALSE)</f>
        <v>BUTTS</v>
      </c>
      <c r="N387" s="12">
        <f t="shared" si="64"/>
        <v>0</v>
      </c>
      <c r="O387" s="12">
        <f t="shared" si="65"/>
        <v>4</v>
      </c>
      <c r="P387" s="12">
        <f t="shared" si="66"/>
        <v>1</v>
      </c>
      <c r="Q387" s="12">
        <f t="shared" si="55"/>
        <v>0</v>
      </c>
      <c r="R387" s="12" t="str">
        <f t="shared" si="67"/>
        <v/>
      </c>
      <c r="S387" s="12" t="str">
        <f t="shared" si="56"/>
        <v/>
      </c>
      <c r="T387" s="12">
        <f t="shared" si="68"/>
        <v>0</v>
      </c>
      <c r="U387" s="12">
        <f t="shared" si="69"/>
        <v>0</v>
      </c>
      <c r="V387" s="12">
        <f t="shared" si="70"/>
        <v>0</v>
      </c>
    </row>
    <row r="388" spans="2:22" x14ac:dyDescent="0.2">
      <c r="B388" s="12" t="s">
        <v>309</v>
      </c>
      <c r="C388" s="10" t="s">
        <v>312</v>
      </c>
      <c r="D388" s="11" t="s">
        <v>221</v>
      </c>
      <c r="E388" s="11" t="s">
        <v>24</v>
      </c>
      <c r="F388" s="12">
        <v>337</v>
      </c>
      <c r="G388" s="12">
        <v>56</v>
      </c>
      <c r="H388" s="12">
        <v>4</v>
      </c>
      <c r="I388" s="6" t="s">
        <v>15</v>
      </c>
      <c r="J388" s="6" t="s">
        <v>18</v>
      </c>
      <c r="K388" s="6" t="s">
        <v>53</v>
      </c>
      <c r="L388" t="str">
        <f>VLOOKUP(E388,Lookup_Data!$C$7:$E$25,2,FALSE)</f>
        <v>England</v>
      </c>
      <c r="M388" t="str">
        <f>VLOOKUP(E388,Lookup_Data!$C$7:$E$25,3,FALSE)</f>
        <v>BUTTS</v>
      </c>
      <c r="N388" s="12">
        <f t="shared" si="64"/>
        <v>0</v>
      </c>
      <c r="O388" s="12">
        <f t="shared" si="65"/>
        <v>5</v>
      </c>
      <c r="P388" s="12">
        <f t="shared" si="66"/>
        <v>2</v>
      </c>
      <c r="Q388" s="12">
        <f t="shared" si="55"/>
        <v>2</v>
      </c>
      <c r="R388" s="12" t="str">
        <f t="shared" si="67"/>
        <v>Nov2</v>
      </c>
      <c r="S388" s="12" t="str">
        <f t="shared" si="56"/>
        <v>Loughborough 'Nov2'</v>
      </c>
      <c r="T388" s="12">
        <f t="shared" si="68"/>
        <v>710</v>
      </c>
      <c r="U388" s="12">
        <f t="shared" si="69"/>
        <v>113</v>
      </c>
      <c r="V388" s="12">
        <f t="shared" si="70"/>
        <v>8</v>
      </c>
    </row>
    <row r="389" spans="2:22" x14ac:dyDescent="0.2">
      <c r="B389" s="12" t="s">
        <v>309</v>
      </c>
      <c r="C389" s="10">
        <v>37589</v>
      </c>
      <c r="D389" s="11" t="s">
        <v>120</v>
      </c>
      <c r="E389" s="11" t="s">
        <v>83</v>
      </c>
      <c r="F389" s="12">
        <v>413</v>
      </c>
      <c r="G389" s="12">
        <v>60</v>
      </c>
      <c r="H389" s="12">
        <v>3</v>
      </c>
      <c r="I389" s="6" t="s">
        <v>15</v>
      </c>
      <c r="J389" s="6" t="s">
        <v>18</v>
      </c>
      <c r="K389" s="6" t="s">
        <v>53</v>
      </c>
      <c r="L389" t="str">
        <f>VLOOKUP(E389,Lookup_Data!$C$7:$E$25,2,FALSE)</f>
        <v>England</v>
      </c>
      <c r="M389" t="str">
        <f>VLOOKUP(E389,Lookup_Data!$C$7:$E$25,3,FALSE)</f>
        <v>NEUAL</v>
      </c>
      <c r="N389" s="12">
        <f t="shared" si="64"/>
        <v>1</v>
      </c>
      <c r="O389" s="12">
        <f t="shared" si="65"/>
        <v>1</v>
      </c>
      <c r="P389" s="12">
        <f t="shared" si="66"/>
        <v>1</v>
      </c>
      <c r="Q389" s="12">
        <f t="shared" si="55"/>
        <v>0</v>
      </c>
      <c r="R389" s="12" t="str">
        <f t="shared" si="67"/>
        <v/>
      </c>
      <c r="S389" s="12" t="str">
        <f t="shared" si="56"/>
        <v/>
      </c>
      <c r="T389" s="12">
        <f t="shared" si="68"/>
        <v>0</v>
      </c>
      <c r="U389" s="12">
        <f t="shared" si="69"/>
        <v>0</v>
      </c>
      <c r="V389" s="12">
        <f t="shared" si="70"/>
        <v>0</v>
      </c>
    </row>
    <row r="390" spans="2:22" x14ac:dyDescent="0.2">
      <c r="B390" s="12" t="s">
        <v>309</v>
      </c>
      <c r="C390" s="10">
        <v>37589</v>
      </c>
      <c r="D390" s="11" t="s">
        <v>358</v>
      </c>
      <c r="E390" s="11" t="s">
        <v>83</v>
      </c>
      <c r="F390" s="12">
        <v>353</v>
      </c>
      <c r="G390" s="12">
        <v>56</v>
      </c>
      <c r="H390" s="12">
        <v>1</v>
      </c>
      <c r="I390" s="6" t="s">
        <v>15</v>
      </c>
      <c r="J390" s="6" t="s">
        <v>18</v>
      </c>
      <c r="K390" s="6" t="s">
        <v>53</v>
      </c>
      <c r="L390" t="str">
        <f>VLOOKUP(E390,Lookup_Data!$C$7:$E$25,2,FALSE)</f>
        <v>England</v>
      </c>
      <c r="M390" t="str">
        <f>VLOOKUP(E390,Lookup_Data!$C$7:$E$25,3,FALSE)</f>
        <v>NEUAL</v>
      </c>
      <c r="N390" s="12">
        <f t="shared" si="64"/>
        <v>0</v>
      </c>
      <c r="O390" s="12">
        <f t="shared" si="65"/>
        <v>2</v>
      </c>
      <c r="P390" s="12">
        <f t="shared" si="66"/>
        <v>2</v>
      </c>
      <c r="Q390" s="12">
        <f t="shared" si="55"/>
        <v>0</v>
      </c>
      <c r="R390" s="12" t="str">
        <f t="shared" si="67"/>
        <v/>
      </c>
      <c r="S390" s="12" t="str">
        <f t="shared" si="56"/>
        <v/>
      </c>
      <c r="T390" s="12">
        <f t="shared" si="68"/>
        <v>0</v>
      </c>
      <c r="U390" s="12">
        <f t="shared" si="69"/>
        <v>0</v>
      </c>
      <c r="V390" s="12">
        <f t="shared" si="70"/>
        <v>0</v>
      </c>
    </row>
    <row r="391" spans="2:22" x14ac:dyDescent="0.2">
      <c r="B391" s="12" t="s">
        <v>309</v>
      </c>
      <c r="C391" s="10">
        <v>37589</v>
      </c>
      <c r="D391" s="11" t="s">
        <v>167</v>
      </c>
      <c r="E391" s="11" t="s">
        <v>83</v>
      </c>
      <c r="F391" s="12">
        <v>317</v>
      </c>
      <c r="G391" s="12">
        <v>56</v>
      </c>
      <c r="H391" s="12">
        <v>1</v>
      </c>
      <c r="I391" s="6" t="s">
        <v>15</v>
      </c>
      <c r="J391" s="6" t="s">
        <v>18</v>
      </c>
      <c r="K391" s="6" t="s">
        <v>53</v>
      </c>
      <c r="L391" t="str">
        <f>VLOOKUP(E391,Lookup_Data!$C$7:$E$25,2,FALSE)</f>
        <v>England</v>
      </c>
      <c r="M391" t="str">
        <f>VLOOKUP(E391,Lookup_Data!$C$7:$E$25,3,FALSE)</f>
        <v>NEUAL</v>
      </c>
      <c r="N391" s="12">
        <f t="shared" si="64"/>
        <v>0</v>
      </c>
      <c r="O391" s="12">
        <f t="shared" si="65"/>
        <v>3</v>
      </c>
      <c r="P391" s="12">
        <f t="shared" si="66"/>
        <v>3</v>
      </c>
      <c r="Q391" s="12">
        <f t="shared" si="55"/>
        <v>1</v>
      </c>
      <c r="R391" s="12" t="str">
        <f t="shared" si="67"/>
        <v>Nov1</v>
      </c>
      <c r="S391" s="12" t="str">
        <f t="shared" si="56"/>
        <v>Northumbria 'Nov1'</v>
      </c>
      <c r="T391" s="12">
        <f t="shared" si="68"/>
        <v>1083</v>
      </c>
      <c r="U391" s="12">
        <f t="shared" si="69"/>
        <v>172</v>
      </c>
      <c r="V391" s="12">
        <f t="shared" si="70"/>
        <v>5</v>
      </c>
    </row>
    <row r="392" spans="2:22" x14ac:dyDescent="0.2">
      <c r="B392" s="12" t="s">
        <v>309</v>
      </c>
      <c r="C392" s="10">
        <v>37576</v>
      </c>
      <c r="D392" s="11" t="s">
        <v>272</v>
      </c>
      <c r="E392" s="11" t="s">
        <v>211</v>
      </c>
      <c r="F392" s="12">
        <v>440</v>
      </c>
      <c r="G392" s="12">
        <v>60</v>
      </c>
      <c r="H392" s="12">
        <v>5</v>
      </c>
      <c r="I392" s="6" t="s">
        <v>15</v>
      </c>
      <c r="J392" s="6" t="s">
        <v>18</v>
      </c>
      <c r="K392" s="6" t="s">
        <v>53</v>
      </c>
      <c r="L392" t="str">
        <f>VLOOKUP(E392,Lookup_Data!$C$7:$E$25,2,FALSE)</f>
        <v>England</v>
      </c>
      <c r="M392" t="str">
        <f>VLOOKUP(E392,Lookup_Data!$C$7:$E$25,3,FALSE)</f>
        <v>BUTTS</v>
      </c>
      <c r="N392" s="12">
        <f t="shared" si="64"/>
        <v>1</v>
      </c>
      <c r="O392" s="12">
        <f t="shared" si="65"/>
        <v>1</v>
      </c>
      <c r="P392" s="12">
        <f t="shared" si="66"/>
        <v>1</v>
      </c>
      <c r="Q392" s="12">
        <f t="shared" si="55"/>
        <v>0</v>
      </c>
      <c r="R392" s="12" t="str">
        <f t="shared" si="67"/>
        <v/>
      </c>
      <c r="S392" s="12" t="str">
        <f t="shared" si="56"/>
        <v/>
      </c>
      <c r="T392" s="12">
        <f t="shared" si="68"/>
        <v>0</v>
      </c>
      <c r="U392" s="12">
        <f t="shared" si="69"/>
        <v>0</v>
      </c>
      <c r="V392" s="12">
        <f t="shared" si="70"/>
        <v>0</v>
      </c>
    </row>
    <row r="393" spans="2:22" x14ac:dyDescent="0.2">
      <c r="B393" s="12" t="s">
        <v>309</v>
      </c>
      <c r="C393" s="10">
        <v>37584</v>
      </c>
      <c r="D393" s="11" t="s">
        <v>235</v>
      </c>
      <c r="E393" s="11" t="s">
        <v>211</v>
      </c>
      <c r="F393" s="12">
        <v>423</v>
      </c>
      <c r="G393" s="12">
        <v>60</v>
      </c>
      <c r="H393" s="12">
        <v>6</v>
      </c>
      <c r="I393" s="6" t="s">
        <v>15</v>
      </c>
      <c r="J393" s="6" t="s">
        <v>18</v>
      </c>
      <c r="K393" s="6" t="s">
        <v>53</v>
      </c>
      <c r="L393" t="str">
        <f>VLOOKUP(E393,Lookup_Data!$C$7:$E$25,2,FALSE)</f>
        <v>England</v>
      </c>
      <c r="M393" t="str">
        <f>VLOOKUP(E393,Lookup_Data!$C$7:$E$25,3,FALSE)</f>
        <v>BUTTS</v>
      </c>
      <c r="N393" s="12">
        <f t="shared" si="64"/>
        <v>0</v>
      </c>
      <c r="O393" s="12">
        <f t="shared" si="65"/>
        <v>2</v>
      </c>
      <c r="P393" s="12">
        <f t="shared" si="66"/>
        <v>2</v>
      </c>
      <c r="Q393" s="12">
        <f t="shared" si="55"/>
        <v>0</v>
      </c>
      <c r="R393" s="12" t="str">
        <f t="shared" si="67"/>
        <v/>
      </c>
      <c r="S393" s="12" t="str">
        <f t="shared" si="56"/>
        <v/>
      </c>
      <c r="T393" s="12">
        <f t="shared" si="68"/>
        <v>0</v>
      </c>
      <c r="U393" s="12">
        <f t="shared" si="69"/>
        <v>0</v>
      </c>
      <c r="V393" s="12">
        <f t="shared" si="70"/>
        <v>0</v>
      </c>
    </row>
    <row r="394" spans="2:22" x14ac:dyDescent="0.2">
      <c r="B394" s="12" t="s">
        <v>309</v>
      </c>
      <c r="C394" s="10">
        <v>37584</v>
      </c>
      <c r="D394" s="11" t="s">
        <v>257</v>
      </c>
      <c r="E394" s="11" t="s">
        <v>211</v>
      </c>
      <c r="F394" s="12">
        <v>417</v>
      </c>
      <c r="G394" s="12">
        <v>60</v>
      </c>
      <c r="H394" s="12">
        <v>2</v>
      </c>
      <c r="I394" s="6" t="s">
        <v>15</v>
      </c>
      <c r="J394" s="6" t="s">
        <v>18</v>
      </c>
      <c r="K394" s="6" t="s">
        <v>53</v>
      </c>
      <c r="L394" t="str">
        <f>VLOOKUP(E394,Lookup_Data!$C$7:$E$25,2,FALSE)</f>
        <v>England</v>
      </c>
      <c r="M394" t="str">
        <f>VLOOKUP(E394,Lookup_Data!$C$7:$E$25,3,FALSE)</f>
        <v>BUTTS</v>
      </c>
      <c r="N394" s="12">
        <f t="shared" si="64"/>
        <v>0</v>
      </c>
      <c r="O394" s="12">
        <f t="shared" si="65"/>
        <v>3</v>
      </c>
      <c r="P394" s="12">
        <f t="shared" si="66"/>
        <v>3</v>
      </c>
      <c r="Q394" s="12">
        <f t="shared" si="55"/>
        <v>1</v>
      </c>
      <c r="R394" s="12" t="str">
        <f t="shared" si="67"/>
        <v>Nov1</v>
      </c>
      <c r="S394" s="12" t="str">
        <f t="shared" si="56"/>
        <v>Nottingham 'Nov1'</v>
      </c>
      <c r="T394" s="12">
        <f t="shared" si="68"/>
        <v>1280</v>
      </c>
      <c r="U394" s="12">
        <f t="shared" si="69"/>
        <v>180</v>
      </c>
      <c r="V394" s="12">
        <f t="shared" si="70"/>
        <v>13</v>
      </c>
    </row>
    <row r="395" spans="2:22" x14ac:dyDescent="0.2">
      <c r="B395" s="12" t="s">
        <v>309</v>
      </c>
      <c r="C395" s="10">
        <v>37580</v>
      </c>
      <c r="D395" s="11" t="s">
        <v>341</v>
      </c>
      <c r="E395" s="11" t="s">
        <v>211</v>
      </c>
      <c r="F395" s="12">
        <v>410</v>
      </c>
      <c r="G395" s="12">
        <v>60</v>
      </c>
      <c r="H395" s="12">
        <v>2</v>
      </c>
      <c r="I395" s="6" t="s">
        <v>15</v>
      </c>
      <c r="J395" s="6" t="s">
        <v>18</v>
      </c>
      <c r="K395" s="6" t="s">
        <v>53</v>
      </c>
      <c r="L395" t="str">
        <f>VLOOKUP(E395,Lookup_Data!$C$7:$E$25,2,FALSE)</f>
        <v>England</v>
      </c>
      <c r="M395" t="str">
        <f>VLOOKUP(E395,Lookup_Data!$C$7:$E$25,3,FALSE)</f>
        <v>BUTTS</v>
      </c>
      <c r="N395" s="12">
        <f t="shared" si="64"/>
        <v>0</v>
      </c>
      <c r="O395" s="12">
        <f t="shared" si="65"/>
        <v>4</v>
      </c>
      <c r="P395" s="12">
        <f t="shared" si="66"/>
        <v>1</v>
      </c>
      <c r="Q395" s="12">
        <f t="shared" si="55"/>
        <v>0</v>
      </c>
      <c r="R395" s="12" t="str">
        <f t="shared" si="67"/>
        <v/>
      </c>
      <c r="S395" s="12" t="str">
        <f t="shared" si="56"/>
        <v/>
      </c>
      <c r="T395" s="12">
        <f t="shared" si="68"/>
        <v>0</v>
      </c>
      <c r="U395" s="12">
        <f t="shared" si="69"/>
        <v>0</v>
      </c>
      <c r="V395" s="12">
        <f t="shared" si="70"/>
        <v>0</v>
      </c>
    </row>
    <row r="396" spans="2:22" x14ac:dyDescent="0.2">
      <c r="B396" s="12" t="s">
        <v>309</v>
      </c>
      <c r="C396" s="10">
        <v>37576</v>
      </c>
      <c r="D396" s="11" t="s">
        <v>345</v>
      </c>
      <c r="E396" s="11" t="s">
        <v>211</v>
      </c>
      <c r="F396" s="12">
        <v>391</v>
      </c>
      <c r="G396" s="12">
        <v>60</v>
      </c>
      <c r="H396" s="12">
        <v>3</v>
      </c>
      <c r="I396" s="6" t="s">
        <v>22</v>
      </c>
      <c r="J396" s="6" t="s">
        <v>18</v>
      </c>
      <c r="K396" s="6" t="s">
        <v>53</v>
      </c>
      <c r="L396" t="str">
        <f>VLOOKUP(E396,Lookup_Data!$C$7:$E$25,2,FALSE)</f>
        <v>England</v>
      </c>
      <c r="M396" t="str">
        <f>VLOOKUP(E396,Lookup_Data!$C$7:$E$25,3,FALSE)</f>
        <v>BUTTS</v>
      </c>
      <c r="N396" s="12">
        <f t="shared" si="64"/>
        <v>0</v>
      </c>
      <c r="O396" s="12">
        <f t="shared" si="65"/>
        <v>5</v>
      </c>
      <c r="P396" s="12">
        <f t="shared" si="66"/>
        <v>2</v>
      </c>
      <c r="Q396" s="12">
        <f t="shared" si="55"/>
        <v>0</v>
      </c>
      <c r="R396" s="12" t="str">
        <f t="shared" si="67"/>
        <v/>
      </c>
      <c r="S396" s="12" t="str">
        <f t="shared" si="56"/>
        <v/>
      </c>
      <c r="T396" s="12">
        <f t="shared" si="68"/>
        <v>0</v>
      </c>
      <c r="U396" s="12">
        <f t="shared" si="69"/>
        <v>0</v>
      </c>
      <c r="V396" s="12">
        <f t="shared" si="70"/>
        <v>0</v>
      </c>
    </row>
    <row r="397" spans="2:22" x14ac:dyDescent="0.2">
      <c r="B397" s="12" t="s">
        <v>309</v>
      </c>
      <c r="C397" s="10">
        <v>37569</v>
      </c>
      <c r="D397" s="11" t="s">
        <v>212</v>
      </c>
      <c r="E397" s="11" t="s">
        <v>211</v>
      </c>
      <c r="F397" s="12">
        <v>363</v>
      </c>
      <c r="G397" s="12">
        <v>58</v>
      </c>
      <c r="H397" s="12">
        <v>1</v>
      </c>
      <c r="I397" s="6" t="s">
        <v>15</v>
      </c>
      <c r="J397" s="6" t="s">
        <v>18</v>
      </c>
      <c r="K397" s="6" t="s">
        <v>53</v>
      </c>
      <c r="L397" t="str">
        <f>VLOOKUP(E397,Lookup_Data!$C$7:$E$25,2,FALSE)</f>
        <v>England</v>
      </c>
      <c r="M397" t="str">
        <f>VLOOKUP(E397,Lookup_Data!$C$7:$E$25,3,FALSE)</f>
        <v>BUTTS</v>
      </c>
      <c r="N397" s="12">
        <f t="shared" si="64"/>
        <v>0</v>
      </c>
      <c r="O397" s="12">
        <f t="shared" si="65"/>
        <v>6</v>
      </c>
      <c r="P397" s="12">
        <f t="shared" si="66"/>
        <v>3</v>
      </c>
      <c r="Q397" s="12">
        <f t="shared" si="55"/>
        <v>2</v>
      </c>
      <c r="R397" s="12" t="str">
        <f t="shared" si="67"/>
        <v>Nov2</v>
      </c>
      <c r="S397" s="12" t="str">
        <f t="shared" si="56"/>
        <v>Nottingham 'Nov2'</v>
      </c>
      <c r="T397" s="12">
        <f t="shared" si="68"/>
        <v>1164</v>
      </c>
      <c r="U397" s="12">
        <f t="shared" si="69"/>
        <v>178</v>
      </c>
      <c r="V397" s="12">
        <f t="shared" si="70"/>
        <v>6</v>
      </c>
    </row>
    <row r="398" spans="2:22" x14ac:dyDescent="0.2">
      <c r="B398" s="12" t="s">
        <v>309</v>
      </c>
      <c r="C398" s="10">
        <v>37584</v>
      </c>
      <c r="D398" s="11" t="s">
        <v>356</v>
      </c>
      <c r="E398" s="11" t="s">
        <v>211</v>
      </c>
      <c r="F398" s="12">
        <v>362</v>
      </c>
      <c r="G398" s="12">
        <v>58</v>
      </c>
      <c r="H398" s="12">
        <v>5</v>
      </c>
      <c r="I398" s="6" t="s">
        <v>22</v>
      </c>
      <c r="J398" s="6" t="s">
        <v>18</v>
      </c>
      <c r="K398" s="6" t="s">
        <v>53</v>
      </c>
      <c r="L398" t="str">
        <f>VLOOKUP(E398,Lookup_Data!$C$7:$E$25,2,FALSE)</f>
        <v>England</v>
      </c>
      <c r="M398" t="str">
        <f>VLOOKUP(E398,Lookup_Data!$C$7:$E$25,3,FALSE)</f>
        <v>BUTTS</v>
      </c>
      <c r="N398" s="12">
        <f t="shared" si="64"/>
        <v>0</v>
      </c>
      <c r="O398" s="12">
        <f t="shared" si="65"/>
        <v>7</v>
      </c>
      <c r="P398" s="12">
        <f t="shared" si="66"/>
        <v>1</v>
      </c>
      <c r="Q398" s="12">
        <f t="shared" si="55"/>
        <v>0</v>
      </c>
      <c r="R398" s="12" t="str">
        <f t="shared" si="67"/>
        <v/>
      </c>
      <c r="S398" s="12" t="str">
        <f t="shared" si="56"/>
        <v/>
      </c>
      <c r="T398" s="12">
        <f t="shared" si="68"/>
        <v>0</v>
      </c>
      <c r="U398" s="12">
        <f t="shared" si="69"/>
        <v>0</v>
      </c>
      <c r="V398" s="12">
        <f t="shared" si="70"/>
        <v>0</v>
      </c>
    </row>
    <row r="399" spans="2:22" x14ac:dyDescent="0.2">
      <c r="B399" s="12" t="s">
        <v>309</v>
      </c>
      <c r="C399" s="10">
        <v>37584</v>
      </c>
      <c r="D399" s="11" t="s">
        <v>226</v>
      </c>
      <c r="E399" s="11" t="s">
        <v>211</v>
      </c>
      <c r="F399" s="12">
        <v>359</v>
      </c>
      <c r="G399" s="12">
        <v>59</v>
      </c>
      <c r="H399" s="12">
        <v>2</v>
      </c>
      <c r="I399" s="6" t="s">
        <v>15</v>
      </c>
      <c r="J399" s="6" t="s">
        <v>18</v>
      </c>
      <c r="K399" s="6" t="s">
        <v>53</v>
      </c>
      <c r="L399" t="str">
        <f>VLOOKUP(E399,Lookup_Data!$C$7:$E$25,2,FALSE)</f>
        <v>England</v>
      </c>
      <c r="M399" t="str">
        <f>VLOOKUP(E399,Lookup_Data!$C$7:$E$25,3,FALSE)</f>
        <v>BUTTS</v>
      </c>
      <c r="N399" s="12">
        <f t="shared" si="64"/>
        <v>0</v>
      </c>
      <c r="O399" s="12">
        <f t="shared" si="65"/>
        <v>8</v>
      </c>
      <c r="P399" s="12">
        <f t="shared" si="66"/>
        <v>2</v>
      </c>
      <c r="Q399" s="12">
        <f t="shared" si="55"/>
        <v>0</v>
      </c>
      <c r="R399" s="12" t="str">
        <f t="shared" si="67"/>
        <v/>
      </c>
      <c r="S399" s="12" t="str">
        <f t="shared" si="56"/>
        <v/>
      </c>
      <c r="T399" s="12">
        <f t="shared" si="68"/>
        <v>0</v>
      </c>
      <c r="U399" s="12">
        <f t="shared" si="69"/>
        <v>0</v>
      </c>
      <c r="V399" s="12">
        <f t="shared" si="70"/>
        <v>0</v>
      </c>
    </row>
    <row r="400" spans="2:22" x14ac:dyDescent="0.2">
      <c r="B400" s="12" t="s">
        <v>309</v>
      </c>
      <c r="C400" s="10">
        <v>37569</v>
      </c>
      <c r="D400" s="11" t="s">
        <v>364</v>
      </c>
      <c r="E400" s="11" t="s">
        <v>211</v>
      </c>
      <c r="F400" s="12">
        <v>334</v>
      </c>
      <c r="G400" s="12">
        <v>56</v>
      </c>
      <c r="H400" s="12">
        <v>4</v>
      </c>
      <c r="I400" s="6" t="s">
        <v>15</v>
      </c>
      <c r="J400" s="6" t="s">
        <v>18</v>
      </c>
      <c r="K400" s="6" t="s">
        <v>53</v>
      </c>
      <c r="L400" t="str">
        <f>VLOOKUP(E400,Lookup_Data!$C$7:$E$25,2,FALSE)</f>
        <v>England</v>
      </c>
      <c r="M400" t="str">
        <f>VLOOKUP(E400,Lookup_Data!$C$7:$E$25,3,FALSE)</f>
        <v>BUTTS</v>
      </c>
      <c r="N400" s="12">
        <f t="shared" si="64"/>
        <v>0</v>
      </c>
      <c r="O400" s="12">
        <f t="shared" si="65"/>
        <v>9</v>
      </c>
      <c r="P400" s="12">
        <f t="shared" si="66"/>
        <v>3</v>
      </c>
      <c r="Q400" s="12">
        <f t="shared" si="55"/>
        <v>3</v>
      </c>
      <c r="R400" s="12" t="str">
        <f t="shared" si="67"/>
        <v>Nov3</v>
      </c>
      <c r="S400" s="12" t="str">
        <f t="shared" si="56"/>
        <v>Nottingham 'Nov3'</v>
      </c>
      <c r="T400" s="12">
        <f t="shared" si="68"/>
        <v>1055</v>
      </c>
      <c r="U400" s="12">
        <f t="shared" si="69"/>
        <v>173</v>
      </c>
      <c r="V400" s="12">
        <f t="shared" si="70"/>
        <v>11</v>
      </c>
    </row>
    <row r="401" spans="2:22" x14ac:dyDescent="0.2">
      <c r="B401" s="12" t="s">
        <v>309</v>
      </c>
      <c r="C401" s="10">
        <v>37576</v>
      </c>
      <c r="D401" s="11" t="s">
        <v>365</v>
      </c>
      <c r="E401" s="11" t="s">
        <v>211</v>
      </c>
      <c r="F401" s="12">
        <v>333</v>
      </c>
      <c r="G401" s="12">
        <v>56</v>
      </c>
      <c r="H401" s="12">
        <v>2</v>
      </c>
      <c r="I401" s="6" t="s">
        <v>15</v>
      </c>
      <c r="J401" s="6" t="s">
        <v>18</v>
      </c>
      <c r="K401" s="6" t="s">
        <v>53</v>
      </c>
      <c r="L401" t="str">
        <f>VLOOKUP(E401,Lookup_Data!$C$7:$E$25,2,FALSE)</f>
        <v>England</v>
      </c>
      <c r="M401" t="str">
        <f>VLOOKUP(E401,Lookup_Data!$C$7:$E$25,3,FALSE)</f>
        <v>BUTTS</v>
      </c>
      <c r="N401" s="12">
        <f t="shared" si="64"/>
        <v>0</v>
      </c>
      <c r="O401" s="12">
        <f t="shared" si="65"/>
        <v>10</v>
      </c>
      <c r="P401" s="12">
        <f t="shared" si="66"/>
        <v>1</v>
      </c>
      <c r="Q401" s="12">
        <f t="shared" si="55"/>
        <v>0</v>
      </c>
      <c r="R401" s="12" t="str">
        <f t="shared" si="67"/>
        <v/>
      </c>
      <c r="S401" s="12" t="str">
        <f t="shared" si="56"/>
        <v/>
      </c>
      <c r="T401" s="12">
        <f t="shared" si="68"/>
        <v>0</v>
      </c>
      <c r="U401" s="12">
        <f t="shared" si="69"/>
        <v>0</v>
      </c>
      <c r="V401" s="12">
        <f t="shared" si="70"/>
        <v>0</v>
      </c>
    </row>
    <row r="402" spans="2:22" x14ac:dyDescent="0.2">
      <c r="B402" s="12" t="s">
        <v>309</v>
      </c>
      <c r="C402" s="10">
        <v>37580</v>
      </c>
      <c r="D402" s="11" t="s">
        <v>374</v>
      </c>
      <c r="E402" s="11" t="s">
        <v>211</v>
      </c>
      <c r="F402" s="12">
        <v>307</v>
      </c>
      <c r="G402" s="12">
        <v>53</v>
      </c>
      <c r="H402" s="12">
        <v>3</v>
      </c>
      <c r="I402" s="6" t="s">
        <v>22</v>
      </c>
      <c r="J402" s="6" t="s">
        <v>18</v>
      </c>
      <c r="K402" s="6" t="s">
        <v>53</v>
      </c>
      <c r="L402" t="str">
        <f>VLOOKUP(E402,Lookup_Data!$C$7:$E$25,2,FALSE)</f>
        <v>England</v>
      </c>
      <c r="M402" t="str">
        <f>VLOOKUP(E402,Lookup_Data!$C$7:$E$25,3,FALSE)</f>
        <v>BUTTS</v>
      </c>
      <c r="N402" s="12">
        <f t="shared" si="64"/>
        <v>0</v>
      </c>
      <c r="O402" s="12">
        <f t="shared" si="65"/>
        <v>11</v>
      </c>
      <c r="P402" s="12">
        <f t="shared" si="66"/>
        <v>2</v>
      </c>
      <c r="Q402" s="12">
        <f t="shared" si="55"/>
        <v>0</v>
      </c>
      <c r="R402" s="12" t="str">
        <f t="shared" si="67"/>
        <v/>
      </c>
      <c r="S402" s="12" t="str">
        <f t="shared" si="56"/>
        <v/>
      </c>
      <c r="T402" s="12">
        <f t="shared" si="68"/>
        <v>0</v>
      </c>
      <c r="U402" s="12">
        <f t="shared" si="69"/>
        <v>0</v>
      </c>
      <c r="V402" s="12">
        <f t="shared" si="70"/>
        <v>0</v>
      </c>
    </row>
    <row r="403" spans="2:22" x14ac:dyDescent="0.2">
      <c r="B403" s="12" t="s">
        <v>309</v>
      </c>
      <c r="C403" s="10">
        <v>37584</v>
      </c>
      <c r="D403" s="11" t="s">
        <v>308</v>
      </c>
      <c r="E403" s="11" t="s">
        <v>211</v>
      </c>
      <c r="F403" s="12">
        <v>257</v>
      </c>
      <c r="G403" s="12">
        <v>52</v>
      </c>
      <c r="H403" s="12">
        <v>2</v>
      </c>
      <c r="I403" s="6" t="s">
        <v>22</v>
      </c>
      <c r="J403" s="6" t="s">
        <v>18</v>
      </c>
      <c r="K403" s="6" t="s">
        <v>53</v>
      </c>
      <c r="L403" t="str">
        <f>VLOOKUP(E403,Lookup_Data!$C$7:$E$25,2,FALSE)</f>
        <v>England</v>
      </c>
      <c r="M403" t="str">
        <f>VLOOKUP(E403,Lookup_Data!$C$7:$E$25,3,FALSE)</f>
        <v>BUTTS</v>
      </c>
      <c r="N403" s="12">
        <f t="shared" si="64"/>
        <v>0</v>
      </c>
      <c r="O403" s="12">
        <f t="shared" si="65"/>
        <v>12</v>
      </c>
      <c r="P403" s="12">
        <f t="shared" si="66"/>
        <v>3</v>
      </c>
      <c r="Q403" s="12">
        <f t="shared" si="55"/>
        <v>4</v>
      </c>
      <c r="R403" s="12" t="str">
        <f t="shared" si="67"/>
        <v>Nov4</v>
      </c>
      <c r="S403" s="12" t="str">
        <f t="shared" si="56"/>
        <v>Nottingham 'Nov4'</v>
      </c>
      <c r="T403" s="12">
        <f t="shared" si="68"/>
        <v>897</v>
      </c>
      <c r="U403" s="12">
        <f t="shared" si="69"/>
        <v>161</v>
      </c>
      <c r="V403" s="12">
        <f t="shared" si="70"/>
        <v>7</v>
      </c>
    </row>
    <row r="404" spans="2:22" x14ac:dyDescent="0.2">
      <c r="B404" s="12" t="s">
        <v>309</v>
      </c>
      <c r="C404" s="10">
        <v>37584</v>
      </c>
      <c r="D404" s="11" t="s">
        <v>283</v>
      </c>
      <c r="E404" s="11" t="s">
        <v>211</v>
      </c>
      <c r="F404" s="12">
        <v>241</v>
      </c>
      <c r="G404" s="12">
        <v>48</v>
      </c>
      <c r="H404" s="12">
        <v>0</v>
      </c>
      <c r="I404" s="6" t="s">
        <v>22</v>
      </c>
      <c r="J404" s="6" t="s">
        <v>18</v>
      </c>
      <c r="K404" s="6" t="s">
        <v>53</v>
      </c>
      <c r="L404" t="str">
        <f>VLOOKUP(E404,Lookup_Data!$C$7:$E$25,2,FALSE)</f>
        <v>England</v>
      </c>
      <c r="M404" t="str">
        <f>VLOOKUP(E404,Lookup_Data!$C$7:$E$25,3,FALSE)</f>
        <v>BUTTS</v>
      </c>
      <c r="N404" s="12">
        <f t="shared" si="64"/>
        <v>0</v>
      </c>
      <c r="O404" s="12">
        <f t="shared" si="65"/>
        <v>13</v>
      </c>
      <c r="P404" s="12">
        <f t="shared" ref="P404:P429" si="71">IF(O404&lt;4,O404,3+O404-3*ROUNDUP(O404/3,0))</f>
        <v>1</v>
      </c>
      <c r="Q404" s="12">
        <f t="shared" si="55"/>
        <v>0</v>
      </c>
      <c r="R404" s="12" t="str">
        <f t="shared" ref="R404:R429" si="72">IF(Q404=1,"Nov1",IF(Q404=2,"Nov2",IF(Q404=3,"Nov3",IF(Q404=4,"Nov4",IF(Q404=5,"Nov5",IF(Q404=6,"Nov6",IF(Q404=7,"Nov7",IF(Q404=8,"Nov8",""))))))))</f>
        <v/>
      </c>
      <c r="S404" s="12" t="str">
        <f t="shared" si="56"/>
        <v/>
      </c>
      <c r="T404" s="12">
        <f t="shared" si="68"/>
        <v>0</v>
      </c>
      <c r="U404" s="12">
        <f t="shared" si="69"/>
        <v>0</v>
      </c>
      <c r="V404" s="12">
        <f t="shared" si="70"/>
        <v>0</v>
      </c>
    </row>
    <row r="405" spans="2:22" x14ac:dyDescent="0.2">
      <c r="B405" s="12" t="s">
        <v>309</v>
      </c>
      <c r="C405" s="10">
        <v>37569</v>
      </c>
      <c r="D405" s="11" t="s">
        <v>279</v>
      </c>
      <c r="E405" s="11" t="s">
        <v>211</v>
      </c>
      <c r="F405" s="12">
        <v>235</v>
      </c>
      <c r="G405" s="12">
        <v>47</v>
      </c>
      <c r="H405" s="12">
        <v>1</v>
      </c>
      <c r="I405" s="6" t="s">
        <v>22</v>
      </c>
      <c r="J405" s="6" t="s">
        <v>18</v>
      </c>
      <c r="K405" s="6" t="s">
        <v>53</v>
      </c>
      <c r="L405" t="str">
        <f>VLOOKUP(E405,Lookup_Data!$C$7:$E$25,2,FALSE)</f>
        <v>England</v>
      </c>
      <c r="M405" t="str">
        <f>VLOOKUP(E405,Lookup_Data!$C$7:$E$25,3,FALSE)</f>
        <v>BUTTS</v>
      </c>
      <c r="N405" s="12">
        <f t="shared" si="64"/>
        <v>0</v>
      </c>
      <c r="O405" s="12">
        <f t="shared" si="65"/>
        <v>14</v>
      </c>
      <c r="P405" s="12">
        <f t="shared" si="71"/>
        <v>2</v>
      </c>
      <c r="Q405" s="12">
        <f t="shared" si="55"/>
        <v>5</v>
      </c>
      <c r="R405" s="12" t="str">
        <f t="shared" si="72"/>
        <v>Nov5</v>
      </c>
      <c r="S405" s="12" t="str">
        <f t="shared" si="56"/>
        <v>Nottingham 'Nov5'</v>
      </c>
      <c r="T405" s="12">
        <f t="shared" si="68"/>
        <v>476</v>
      </c>
      <c r="U405" s="12">
        <f t="shared" si="69"/>
        <v>95</v>
      </c>
      <c r="V405" s="12">
        <f t="shared" si="70"/>
        <v>1</v>
      </c>
    </row>
    <row r="406" spans="2:22" x14ac:dyDescent="0.2">
      <c r="B406" s="12" t="s">
        <v>309</v>
      </c>
      <c r="C406" s="10">
        <v>37582</v>
      </c>
      <c r="D406" s="11" t="s">
        <v>86</v>
      </c>
      <c r="E406" s="11" t="s">
        <v>26</v>
      </c>
      <c r="F406" s="12">
        <v>505</v>
      </c>
      <c r="G406" s="12">
        <v>60</v>
      </c>
      <c r="H406" s="12">
        <v>12</v>
      </c>
      <c r="I406" s="6" t="s">
        <v>15</v>
      </c>
      <c r="J406" s="6" t="s">
        <v>18</v>
      </c>
      <c r="K406" s="6" t="s">
        <v>53</v>
      </c>
      <c r="L406" t="str">
        <f>VLOOKUP(E406,Lookup_Data!$C$7:$E$25,2,FALSE)</f>
        <v>England</v>
      </c>
      <c r="M406" t="str">
        <f>VLOOKUP(E406,Lookup_Data!$C$7:$E$25,3,FALSE)</f>
        <v>BUTTS</v>
      </c>
      <c r="N406" s="12">
        <f t="shared" si="64"/>
        <v>1</v>
      </c>
      <c r="O406" s="12">
        <f t="shared" si="65"/>
        <v>1</v>
      </c>
      <c r="P406" s="12">
        <f t="shared" si="71"/>
        <v>1</v>
      </c>
      <c r="Q406" s="12">
        <f>IF(N407=1,1,IF(P406=3,1,0))*ROUNDUP(O406/3,0)</f>
        <v>0</v>
      </c>
      <c r="R406" s="12" t="str">
        <f t="shared" si="72"/>
        <v/>
      </c>
      <c r="S406" s="12" t="str">
        <f>IF(Q406=0,"",CONCATENATE(E406," '",R406,"'"))</f>
        <v/>
      </c>
      <c r="T406" s="12">
        <f t="shared" si="68"/>
        <v>0</v>
      </c>
      <c r="U406" s="12">
        <f t="shared" si="69"/>
        <v>0</v>
      </c>
      <c r="V406" s="12">
        <f t="shared" si="70"/>
        <v>0</v>
      </c>
    </row>
    <row r="407" spans="2:22" x14ac:dyDescent="0.2">
      <c r="B407" s="12" t="s">
        <v>309</v>
      </c>
      <c r="D407" s="11" t="s">
        <v>339</v>
      </c>
      <c r="E407" s="11" t="s">
        <v>26</v>
      </c>
      <c r="F407" s="12">
        <v>411</v>
      </c>
      <c r="G407" s="12">
        <v>59</v>
      </c>
      <c r="H407" s="12">
        <v>3</v>
      </c>
      <c r="I407" s="6" t="s">
        <v>15</v>
      </c>
      <c r="J407" s="6" t="s">
        <v>18</v>
      </c>
      <c r="K407" s="6" t="s">
        <v>53</v>
      </c>
      <c r="L407" t="str">
        <f>VLOOKUP(E407,Lookup_Data!$C$7:$E$25,2,FALSE)</f>
        <v>England</v>
      </c>
      <c r="M407" t="str">
        <f>VLOOKUP(E407,Lookup_Data!$C$7:$E$25,3,FALSE)</f>
        <v>BUTTS</v>
      </c>
      <c r="N407" s="12">
        <f t="shared" si="64"/>
        <v>0</v>
      </c>
      <c r="O407" s="12">
        <f t="shared" si="65"/>
        <v>2</v>
      </c>
      <c r="P407" s="12">
        <f t="shared" si="71"/>
        <v>2</v>
      </c>
      <c r="Q407" s="12">
        <f t="shared" si="55"/>
        <v>0</v>
      </c>
      <c r="R407" s="12" t="str">
        <f t="shared" si="72"/>
        <v/>
      </c>
      <c r="S407" s="12" t="str">
        <f t="shared" si="56"/>
        <v/>
      </c>
      <c r="T407" s="12">
        <f t="shared" si="68"/>
        <v>0</v>
      </c>
      <c r="U407" s="12">
        <f t="shared" si="69"/>
        <v>0</v>
      </c>
      <c r="V407" s="12">
        <f t="shared" si="70"/>
        <v>0</v>
      </c>
    </row>
    <row r="408" spans="2:22" x14ac:dyDescent="0.2">
      <c r="B408" s="12" t="s">
        <v>309</v>
      </c>
      <c r="D408" s="11" t="s">
        <v>343</v>
      </c>
      <c r="E408" s="11" t="s">
        <v>26</v>
      </c>
      <c r="F408" s="12">
        <v>402</v>
      </c>
      <c r="G408" s="12">
        <v>59</v>
      </c>
      <c r="H408" s="12">
        <v>2</v>
      </c>
      <c r="I408" s="6" t="s">
        <v>15</v>
      </c>
      <c r="J408" s="6" t="s">
        <v>18</v>
      </c>
      <c r="K408" s="6" t="s">
        <v>53</v>
      </c>
      <c r="L408" t="str">
        <f>VLOOKUP(E408,Lookup_Data!$C$7:$E$25,2,FALSE)</f>
        <v>England</v>
      </c>
      <c r="M408" t="str">
        <f>VLOOKUP(E408,Lookup_Data!$C$7:$E$25,3,FALSE)</f>
        <v>BUTTS</v>
      </c>
      <c r="N408" s="12">
        <f t="shared" si="64"/>
        <v>0</v>
      </c>
      <c r="O408" s="12">
        <f t="shared" si="65"/>
        <v>3</v>
      </c>
      <c r="P408" s="12">
        <f t="shared" si="71"/>
        <v>3</v>
      </c>
      <c r="Q408" s="12">
        <f t="shared" si="55"/>
        <v>1</v>
      </c>
      <c r="R408" s="12" t="str">
        <f t="shared" si="72"/>
        <v>Nov1</v>
      </c>
      <c r="S408" s="12" t="str">
        <f t="shared" si="56"/>
        <v>Oxford 'Nov1'</v>
      </c>
      <c r="T408" s="12">
        <f t="shared" si="68"/>
        <v>1318</v>
      </c>
      <c r="U408" s="12">
        <f t="shared" si="69"/>
        <v>178</v>
      </c>
      <c r="V408" s="12">
        <f t="shared" si="70"/>
        <v>17</v>
      </c>
    </row>
    <row r="409" spans="2:22" x14ac:dyDescent="0.2">
      <c r="B409" s="12" t="s">
        <v>309</v>
      </c>
      <c r="C409" s="10">
        <v>37584</v>
      </c>
      <c r="D409" s="11" t="s">
        <v>247</v>
      </c>
      <c r="E409" s="11" t="s">
        <v>26</v>
      </c>
      <c r="F409" s="12">
        <v>354</v>
      </c>
      <c r="G409" s="12">
        <v>58</v>
      </c>
      <c r="H409" s="12">
        <v>1</v>
      </c>
      <c r="I409" s="6" t="s">
        <v>22</v>
      </c>
      <c r="J409" s="6" t="s">
        <v>18</v>
      </c>
      <c r="K409" s="6" t="s">
        <v>53</v>
      </c>
      <c r="L409" t="str">
        <f>VLOOKUP(E409,Lookup_Data!$C$7:$E$25,2,FALSE)</f>
        <v>England</v>
      </c>
      <c r="M409" t="str">
        <f>VLOOKUP(E409,Lookup_Data!$C$7:$E$25,3,FALSE)</f>
        <v>BUTTS</v>
      </c>
      <c r="N409" s="12">
        <f t="shared" si="64"/>
        <v>0</v>
      </c>
      <c r="O409" s="12">
        <f t="shared" si="65"/>
        <v>4</v>
      </c>
      <c r="P409" s="12">
        <f t="shared" si="71"/>
        <v>1</v>
      </c>
      <c r="Q409" s="12">
        <f t="shared" si="55"/>
        <v>0</v>
      </c>
      <c r="R409" s="12" t="str">
        <f t="shared" si="72"/>
        <v/>
      </c>
      <c r="S409" s="12" t="str">
        <f t="shared" si="56"/>
        <v/>
      </c>
      <c r="T409" s="12">
        <f t="shared" si="68"/>
        <v>0</v>
      </c>
      <c r="U409" s="12">
        <f t="shared" si="69"/>
        <v>0</v>
      </c>
      <c r="V409" s="12">
        <f t="shared" si="70"/>
        <v>0</v>
      </c>
    </row>
    <row r="410" spans="2:22" x14ac:dyDescent="0.2">
      <c r="B410" s="12" t="s">
        <v>309</v>
      </c>
      <c r="D410" s="11" t="s">
        <v>387</v>
      </c>
      <c r="E410" s="11" t="s">
        <v>26</v>
      </c>
      <c r="F410" s="12">
        <v>256</v>
      </c>
      <c r="G410" s="12">
        <v>56</v>
      </c>
      <c r="H410" s="12">
        <v>0</v>
      </c>
      <c r="I410" s="6" t="s">
        <v>15</v>
      </c>
      <c r="J410" s="6" t="s">
        <v>18</v>
      </c>
      <c r="K410" s="6" t="s">
        <v>53</v>
      </c>
      <c r="L410" t="str">
        <f>VLOOKUP(E410,Lookup_Data!$C$7:$E$25,2,FALSE)</f>
        <v>England</v>
      </c>
      <c r="M410" t="str">
        <f>VLOOKUP(E410,Lookup_Data!$C$7:$E$25,3,FALSE)</f>
        <v>BUTTS</v>
      </c>
      <c r="N410" s="12">
        <f t="shared" si="64"/>
        <v>0</v>
      </c>
      <c r="O410" s="12">
        <f t="shared" si="65"/>
        <v>5</v>
      </c>
      <c r="P410" s="12">
        <f t="shared" si="71"/>
        <v>2</v>
      </c>
      <c r="Q410" s="12">
        <f t="shared" si="55"/>
        <v>2</v>
      </c>
      <c r="R410" s="12" t="str">
        <f t="shared" si="72"/>
        <v>Nov2</v>
      </c>
      <c r="S410" s="12" t="str">
        <f t="shared" si="56"/>
        <v>Oxford 'Nov2'</v>
      </c>
      <c r="T410" s="12">
        <f t="shared" si="68"/>
        <v>610</v>
      </c>
      <c r="U410" s="12">
        <f t="shared" si="69"/>
        <v>114</v>
      </c>
      <c r="V410" s="12">
        <f t="shared" si="70"/>
        <v>1</v>
      </c>
    </row>
    <row r="411" spans="2:22" x14ac:dyDescent="0.2">
      <c r="B411" s="12" t="s">
        <v>309</v>
      </c>
      <c r="C411" s="10">
        <v>37590</v>
      </c>
      <c r="D411" s="11" t="s">
        <v>117</v>
      </c>
      <c r="E411" s="11" t="s">
        <v>30</v>
      </c>
      <c r="F411" s="12">
        <v>489</v>
      </c>
      <c r="G411" s="12">
        <v>60</v>
      </c>
      <c r="H411" s="12">
        <v>9</v>
      </c>
      <c r="I411" s="6" t="s">
        <v>15</v>
      </c>
      <c r="J411" s="6" t="s">
        <v>18</v>
      </c>
      <c r="K411" s="6" t="s">
        <v>53</v>
      </c>
      <c r="L411" t="str">
        <f>VLOOKUP(E411,Lookup_Data!$C$7:$E$25,2,FALSE)</f>
        <v>England</v>
      </c>
      <c r="M411" t="str">
        <f>VLOOKUP(E411,Lookup_Data!$C$7:$E$25,3,FALSE)</f>
        <v>SWWU</v>
      </c>
      <c r="N411" s="12">
        <f t="shared" si="64"/>
        <v>1</v>
      </c>
      <c r="O411" s="12">
        <f t="shared" si="65"/>
        <v>1</v>
      </c>
      <c r="P411" s="12">
        <f t="shared" si="71"/>
        <v>1</v>
      </c>
      <c r="Q411" s="12">
        <f t="shared" si="55"/>
        <v>0</v>
      </c>
      <c r="R411" s="12" t="str">
        <f t="shared" si="72"/>
        <v/>
      </c>
      <c r="S411" s="12" t="str">
        <f t="shared" si="56"/>
        <v/>
      </c>
      <c r="T411" s="12">
        <f t="shared" si="68"/>
        <v>0</v>
      </c>
      <c r="U411" s="12">
        <f t="shared" si="69"/>
        <v>0</v>
      </c>
      <c r="V411" s="12">
        <f t="shared" si="70"/>
        <v>0</v>
      </c>
    </row>
    <row r="412" spans="2:22" x14ac:dyDescent="0.2">
      <c r="B412" s="12" t="s">
        <v>309</v>
      </c>
      <c r="C412" s="10">
        <v>37576</v>
      </c>
      <c r="D412" s="11" t="s">
        <v>325</v>
      </c>
      <c r="E412" s="11" t="s">
        <v>30</v>
      </c>
      <c r="F412" s="12">
        <v>474</v>
      </c>
      <c r="G412" s="12">
        <v>60</v>
      </c>
      <c r="H412" s="12">
        <v>11</v>
      </c>
      <c r="I412" s="6" t="s">
        <v>15</v>
      </c>
      <c r="J412" s="6" t="s">
        <v>18</v>
      </c>
      <c r="K412" s="6" t="s">
        <v>53</v>
      </c>
      <c r="L412" t="str">
        <f>VLOOKUP(E412,Lookup_Data!$C$7:$E$25,2,FALSE)</f>
        <v>England</v>
      </c>
      <c r="M412" t="str">
        <f>VLOOKUP(E412,Lookup_Data!$C$7:$E$25,3,FALSE)</f>
        <v>SWWU</v>
      </c>
      <c r="N412" s="12">
        <f t="shared" si="64"/>
        <v>0</v>
      </c>
      <c r="O412" s="12">
        <f t="shared" si="65"/>
        <v>2</v>
      </c>
      <c r="P412" s="12">
        <f t="shared" si="71"/>
        <v>2</v>
      </c>
      <c r="Q412" s="12">
        <f t="shared" si="55"/>
        <v>0</v>
      </c>
      <c r="R412" s="12" t="str">
        <f t="shared" si="72"/>
        <v/>
      </c>
      <c r="S412" s="12" t="str">
        <f t="shared" si="56"/>
        <v/>
      </c>
      <c r="T412" s="12">
        <f t="shared" si="68"/>
        <v>0</v>
      </c>
      <c r="U412" s="12">
        <f t="shared" si="69"/>
        <v>0</v>
      </c>
      <c r="V412" s="12">
        <f t="shared" si="70"/>
        <v>0</v>
      </c>
    </row>
    <row r="413" spans="2:22" x14ac:dyDescent="0.2">
      <c r="B413" s="12" t="s">
        <v>309</v>
      </c>
      <c r="C413" s="10">
        <v>37590</v>
      </c>
      <c r="D413" s="11" t="s">
        <v>124</v>
      </c>
      <c r="E413" s="11" t="s">
        <v>30</v>
      </c>
      <c r="F413" s="12">
        <v>441</v>
      </c>
      <c r="G413" s="12">
        <v>59</v>
      </c>
      <c r="H413" s="12">
        <v>7</v>
      </c>
      <c r="I413" s="6" t="s">
        <v>15</v>
      </c>
      <c r="J413" s="6" t="s">
        <v>18</v>
      </c>
      <c r="K413" s="6" t="s">
        <v>53</v>
      </c>
      <c r="L413" t="str">
        <f>VLOOKUP(E413,Lookup_Data!$C$7:$E$25,2,FALSE)</f>
        <v>England</v>
      </c>
      <c r="M413" t="str">
        <f>VLOOKUP(E413,Lookup_Data!$C$7:$E$25,3,FALSE)</f>
        <v>SWWU</v>
      </c>
      <c r="N413" s="12">
        <f t="shared" si="64"/>
        <v>0</v>
      </c>
      <c r="O413" s="12">
        <f t="shared" si="65"/>
        <v>3</v>
      </c>
      <c r="P413" s="12">
        <f t="shared" si="71"/>
        <v>3</v>
      </c>
      <c r="Q413" s="12">
        <f t="shared" si="55"/>
        <v>1</v>
      </c>
      <c r="R413" s="12" t="str">
        <f t="shared" si="72"/>
        <v>Nov1</v>
      </c>
      <c r="S413" s="12" t="str">
        <f t="shared" si="56"/>
        <v>Southampton 'Nov1'</v>
      </c>
      <c r="T413" s="12">
        <f t="shared" si="68"/>
        <v>1404</v>
      </c>
      <c r="U413" s="12">
        <f t="shared" si="69"/>
        <v>179</v>
      </c>
      <c r="V413" s="12">
        <f t="shared" si="70"/>
        <v>27</v>
      </c>
    </row>
    <row r="414" spans="2:22" x14ac:dyDescent="0.2">
      <c r="B414" s="12" t="s">
        <v>309</v>
      </c>
      <c r="C414" s="10">
        <v>37576</v>
      </c>
      <c r="D414" s="11" t="s">
        <v>351</v>
      </c>
      <c r="E414" s="11" t="s">
        <v>30</v>
      </c>
      <c r="F414" s="12">
        <v>378</v>
      </c>
      <c r="G414" s="12">
        <v>59</v>
      </c>
      <c r="H414" s="12">
        <v>5</v>
      </c>
      <c r="I414" s="6" t="s">
        <v>22</v>
      </c>
      <c r="J414" s="6" t="s">
        <v>18</v>
      </c>
      <c r="K414" s="6" t="s">
        <v>53</v>
      </c>
      <c r="L414" t="str">
        <f>VLOOKUP(E414,Lookup_Data!$C$7:$E$25,2,FALSE)</f>
        <v>England</v>
      </c>
      <c r="M414" t="str">
        <f>VLOOKUP(E414,Lookup_Data!$C$7:$E$25,3,FALSE)</f>
        <v>SWWU</v>
      </c>
      <c r="N414" s="12">
        <f t="shared" si="64"/>
        <v>0</v>
      </c>
      <c r="O414" s="12">
        <f t="shared" si="65"/>
        <v>4</v>
      </c>
      <c r="P414" s="12">
        <f t="shared" si="71"/>
        <v>1</v>
      </c>
      <c r="Q414" s="12">
        <f t="shared" si="55"/>
        <v>0</v>
      </c>
      <c r="R414" s="12" t="str">
        <f t="shared" si="72"/>
        <v/>
      </c>
      <c r="S414" s="12" t="str">
        <f t="shared" si="56"/>
        <v/>
      </c>
      <c r="T414" s="12">
        <f t="shared" si="68"/>
        <v>0</v>
      </c>
      <c r="U414" s="12">
        <f t="shared" si="69"/>
        <v>0</v>
      </c>
      <c r="V414" s="12">
        <f t="shared" si="70"/>
        <v>0</v>
      </c>
    </row>
    <row r="415" spans="2:22" x14ac:dyDescent="0.2">
      <c r="B415" s="12" t="s">
        <v>309</v>
      </c>
      <c r="C415" s="10">
        <v>37590</v>
      </c>
      <c r="D415" s="11" t="s">
        <v>133</v>
      </c>
      <c r="E415" s="11" t="s">
        <v>30</v>
      </c>
      <c r="F415" s="12">
        <v>358</v>
      </c>
      <c r="G415" s="12">
        <v>58</v>
      </c>
      <c r="H415" s="12">
        <v>4</v>
      </c>
      <c r="I415" s="6" t="s">
        <v>15</v>
      </c>
      <c r="J415" s="6" t="s">
        <v>18</v>
      </c>
      <c r="K415" s="6" t="s">
        <v>53</v>
      </c>
      <c r="L415" t="str">
        <f>VLOOKUP(E415,Lookup_Data!$C$7:$E$25,2,FALSE)</f>
        <v>England</v>
      </c>
      <c r="M415" t="str">
        <f>VLOOKUP(E415,Lookup_Data!$C$7:$E$25,3,FALSE)</f>
        <v>SWWU</v>
      </c>
      <c r="N415" s="12">
        <f t="shared" si="64"/>
        <v>0</v>
      </c>
      <c r="O415" s="12">
        <f t="shared" si="65"/>
        <v>5</v>
      </c>
      <c r="P415" s="12">
        <f t="shared" si="71"/>
        <v>2</v>
      </c>
      <c r="Q415" s="12">
        <f t="shared" si="55"/>
        <v>2</v>
      </c>
      <c r="R415" s="12" t="str">
        <f t="shared" si="72"/>
        <v>Nov2</v>
      </c>
      <c r="S415" s="12" t="str">
        <f t="shared" si="56"/>
        <v>Southampton 'Nov2'</v>
      </c>
      <c r="T415" s="12">
        <f t="shared" si="68"/>
        <v>736</v>
      </c>
      <c r="U415" s="12">
        <f t="shared" si="69"/>
        <v>117</v>
      </c>
      <c r="V415" s="12">
        <f t="shared" si="70"/>
        <v>9</v>
      </c>
    </row>
    <row r="416" spans="2:22" x14ac:dyDescent="0.2">
      <c r="B416" s="12" t="s">
        <v>309</v>
      </c>
      <c r="C416" s="10">
        <v>37590</v>
      </c>
      <c r="D416" s="11" t="s">
        <v>98</v>
      </c>
      <c r="E416" s="11" t="s">
        <v>44</v>
      </c>
      <c r="F416" s="12">
        <v>470</v>
      </c>
      <c r="G416" s="12">
        <v>60</v>
      </c>
      <c r="H416" s="12">
        <v>8</v>
      </c>
      <c r="I416" s="6" t="s">
        <v>22</v>
      </c>
      <c r="J416" s="6" t="s">
        <v>18</v>
      </c>
      <c r="K416" s="6" t="s">
        <v>53</v>
      </c>
      <c r="L416" t="str">
        <f>VLOOKUP(E416,Lookup_Data!$C$7:$E$25,2,FALSE)</f>
        <v>England</v>
      </c>
      <c r="M416" t="str">
        <f>VLOOKUP(E416,Lookup_Data!$C$7:$E$25,3,FALSE)</f>
        <v>NEUAL</v>
      </c>
      <c r="N416" s="12">
        <f t="shared" si="64"/>
        <v>1</v>
      </c>
      <c r="O416" s="12">
        <f t="shared" si="65"/>
        <v>1</v>
      </c>
      <c r="P416" s="12">
        <f t="shared" si="71"/>
        <v>1</v>
      </c>
      <c r="Q416" s="12">
        <f t="shared" si="55"/>
        <v>0</v>
      </c>
      <c r="R416" s="12" t="str">
        <f t="shared" si="72"/>
        <v/>
      </c>
      <c r="S416" s="12" t="str">
        <f t="shared" si="56"/>
        <v/>
      </c>
      <c r="T416" s="12">
        <f t="shared" si="68"/>
        <v>0</v>
      </c>
      <c r="U416" s="12">
        <f t="shared" si="69"/>
        <v>0</v>
      </c>
      <c r="V416" s="12">
        <f t="shared" si="70"/>
        <v>0</v>
      </c>
    </row>
    <row r="417" spans="2:22" x14ac:dyDescent="0.2">
      <c r="B417" s="12" t="s">
        <v>309</v>
      </c>
      <c r="C417" s="10">
        <v>37590</v>
      </c>
      <c r="D417" s="11" t="s">
        <v>232</v>
      </c>
      <c r="E417" s="11" t="s">
        <v>44</v>
      </c>
      <c r="F417" s="12">
        <v>470</v>
      </c>
      <c r="G417" s="12">
        <v>60</v>
      </c>
      <c r="H417" s="12">
        <v>7</v>
      </c>
      <c r="I417" s="6" t="s">
        <v>22</v>
      </c>
      <c r="J417" s="6" t="s">
        <v>18</v>
      </c>
      <c r="K417" s="6" t="s">
        <v>53</v>
      </c>
      <c r="L417" t="str">
        <f>VLOOKUP(E417,Lookup_Data!$C$7:$E$25,2,FALSE)</f>
        <v>England</v>
      </c>
      <c r="M417" t="str">
        <f>VLOOKUP(E417,Lookup_Data!$C$7:$E$25,3,FALSE)</f>
        <v>NEUAL</v>
      </c>
      <c r="N417" s="12">
        <f t="shared" si="64"/>
        <v>0</v>
      </c>
      <c r="O417" s="12">
        <f t="shared" si="65"/>
        <v>2</v>
      </c>
      <c r="P417" s="12">
        <f t="shared" si="71"/>
        <v>2</v>
      </c>
      <c r="Q417" s="12">
        <f t="shared" si="55"/>
        <v>0</v>
      </c>
      <c r="R417" s="12" t="str">
        <f t="shared" si="72"/>
        <v/>
      </c>
      <c r="S417" s="12" t="str">
        <f t="shared" si="56"/>
        <v/>
      </c>
      <c r="T417" s="12">
        <f t="shared" si="68"/>
        <v>0</v>
      </c>
      <c r="U417" s="12">
        <f t="shared" si="69"/>
        <v>0</v>
      </c>
      <c r="V417" s="12">
        <f t="shared" si="70"/>
        <v>0</v>
      </c>
    </row>
    <row r="418" spans="2:22" x14ac:dyDescent="0.2">
      <c r="B418" s="12" t="s">
        <v>309</v>
      </c>
      <c r="C418" s="10">
        <v>37590</v>
      </c>
      <c r="D418" s="11" t="s">
        <v>97</v>
      </c>
      <c r="E418" s="11" t="s">
        <v>44</v>
      </c>
      <c r="F418" s="12">
        <v>462</v>
      </c>
      <c r="G418" s="12">
        <v>60</v>
      </c>
      <c r="H418" s="12">
        <v>7</v>
      </c>
      <c r="I418" s="6" t="s">
        <v>15</v>
      </c>
      <c r="J418" s="6" t="s">
        <v>18</v>
      </c>
      <c r="K418" s="6" t="s">
        <v>53</v>
      </c>
      <c r="L418" t="str">
        <f>VLOOKUP(E418,Lookup_Data!$C$7:$E$25,2,FALSE)</f>
        <v>England</v>
      </c>
      <c r="M418" t="str">
        <f>VLOOKUP(E418,Lookup_Data!$C$7:$E$25,3,FALSE)</f>
        <v>NEUAL</v>
      </c>
      <c r="N418" s="12">
        <f t="shared" si="64"/>
        <v>0</v>
      </c>
      <c r="O418" s="12">
        <f t="shared" si="65"/>
        <v>3</v>
      </c>
      <c r="P418" s="12">
        <f t="shared" si="71"/>
        <v>3</v>
      </c>
      <c r="Q418" s="12">
        <f t="shared" si="55"/>
        <v>1</v>
      </c>
      <c r="R418" s="12" t="str">
        <f t="shared" si="72"/>
        <v>Nov1</v>
      </c>
      <c r="S418" s="12" t="str">
        <f t="shared" si="56"/>
        <v>York 'Nov1'</v>
      </c>
      <c r="T418" s="12">
        <f t="shared" si="68"/>
        <v>1402</v>
      </c>
      <c r="U418" s="12">
        <f t="shared" si="69"/>
        <v>180</v>
      </c>
      <c r="V418" s="12">
        <f t="shared" si="70"/>
        <v>22</v>
      </c>
    </row>
    <row r="419" spans="2:22" x14ac:dyDescent="0.2">
      <c r="B419" s="12" t="s">
        <v>309</v>
      </c>
      <c r="C419" s="10">
        <v>37590</v>
      </c>
      <c r="D419" s="11" t="s">
        <v>142</v>
      </c>
      <c r="E419" s="11" t="s">
        <v>44</v>
      </c>
      <c r="F419" s="12">
        <v>413</v>
      </c>
      <c r="G419" s="12">
        <v>59</v>
      </c>
      <c r="H419" s="12">
        <v>6</v>
      </c>
      <c r="I419" s="6" t="s">
        <v>15</v>
      </c>
      <c r="J419" s="6" t="s">
        <v>18</v>
      </c>
      <c r="K419" s="6" t="s">
        <v>53</v>
      </c>
      <c r="L419" t="str">
        <f>VLOOKUP(E419,Lookup_Data!$C$7:$E$25,2,FALSE)</f>
        <v>England</v>
      </c>
      <c r="M419" t="str">
        <f>VLOOKUP(E419,Lookup_Data!$C$7:$E$25,3,FALSE)</f>
        <v>NEUAL</v>
      </c>
      <c r="N419" s="12">
        <f t="shared" si="64"/>
        <v>0</v>
      </c>
      <c r="O419" s="12">
        <f t="shared" si="65"/>
        <v>4</v>
      </c>
      <c r="P419" s="12">
        <f t="shared" si="71"/>
        <v>1</v>
      </c>
      <c r="Q419" s="12">
        <f t="shared" si="55"/>
        <v>0</v>
      </c>
      <c r="R419" s="12" t="str">
        <f t="shared" si="72"/>
        <v/>
      </c>
      <c r="S419" s="12" t="str">
        <f t="shared" si="56"/>
        <v/>
      </c>
      <c r="T419" s="12">
        <f t="shared" si="68"/>
        <v>0</v>
      </c>
      <c r="U419" s="12">
        <f t="shared" si="69"/>
        <v>0</v>
      </c>
      <c r="V419" s="12">
        <f t="shared" si="70"/>
        <v>0</v>
      </c>
    </row>
    <row r="420" spans="2:22" x14ac:dyDescent="0.2">
      <c r="B420" s="12" t="s">
        <v>309</v>
      </c>
      <c r="C420" s="10">
        <v>37590</v>
      </c>
      <c r="D420" s="11" t="s">
        <v>118</v>
      </c>
      <c r="E420" s="11" t="s">
        <v>44</v>
      </c>
      <c r="F420" s="12">
        <v>405</v>
      </c>
      <c r="G420" s="12">
        <v>60</v>
      </c>
      <c r="H420" s="12">
        <v>6</v>
      </c>
      <c r="I420" s="6" t="s">
        <v>15</v>
      </c>
      <c r="J420" s="6" t="s">
        <v>18</v>
      </c>
      <c r="K420" s="6" t="s">
        <v>53</v>
      </c>
      <c r="L420" t="str">
        <f>VLOOKUP(E420,Lookup_Data!$C$7:$E$25,2,FALSE)</f>
        <v>England</v>
      </c>
      <c r="M420" t="str">
        <f>VLOOKUP(E420,Lookup_Data!$C$7:$E$25,3,FALSE)</f>
        <v>NEUAL</v>
      </c>
      <c r="N420" s="12">
        <f t="shared" si="64"/>
        <v>0</v>
      </c>
      <c r="O420" s="12">
        <f t="shared" si="65"/>
        <v>5</v>
      </c>
      <c r="P420" s="12">
        <f t="shared" si="71"/>
        <v>2</v>
      </c>
      <c r="Q420" s="12">
        <f t="shared" si="55"/>
        <v>0</v>
      </c>
      <c r="R420" s="12" t="str">
        <f t="shared" si="72"/>
        <v/>
      </c>
      <c r="S420" s="12" t="str">
        <f t="shared" si="56"/>
        <v/>
      </c>
      <c r="T420" s="12">
        <f t="shared" si="68"/>
        <v>0</v>
      </c>
      <c r="U420" s="12">
        <f t="shared" si="69"/>
        <v>0</v>
      </c>
      <c r="V420" s="12">
        <f t="shared" si="70"/>
        <v>0</v>
      </c>
    </row>
    <row r="421" spans="2:22" x14ac:dyDescent="0.2">
      <c r="B421" s="12" t="s">
        <v>309</v>
      </c>
      <c r="C421" s="10">
        <v>37590</v>
      </c>
      <c r="D421" s="11" t="s">
        <v>146</v>
      </c>
      <c r="E421" s="11" t="s">
        <v>44</v>
      </c>
      <c r="F421" s="12">
        <v>371</v>
      </c>
      <c r="G421" s="12">
        <v>57</v>
      </c>
      <c r="H421" s="12">
        <v>1</v>
      </c>
      <c r="I421" s="6" t="s">
        <v>15</v>
      </c>
      <c r="J421" s="6" t="s">
        <v>18</v>
      </c>
      <c r="K421" s="6" t="s">
        <v>53</v>
      </c>
      <c r="L421" t="str">
        <f>VLOOKUP(E421,Lookup_Data!$C$7:$E$25,2,FALSE)</f>
        <v>England</v>
      </c>
      <c r="M421" t="str">
        <f>VLOOKUP(E421,Lookup_Data!$C$7:$E$25,3,FALSE)</f>
        <v>NEUAL</v>
      </c>
      <c r="N421" s="12">
        <f t="shared" si="64"/>
        <v>0</v>
      </c>
      <c r="O421" s="12">
        <f t="shared" si="65"/>
        <v>6</v>
      </c>
      <c r="P421" s="12">
        <f t="shared" si="71"/>
        <v>3</v>
      </c>
      <c r="Q421" s="12">
        <f t="shared" si="55"/>
        <v>2</v>
      </c>
      <c r="R421" s="12" t="str">
        <f t="shared" si="72"/>
        <v>Nov2</v>
      </c>
      <c r="S421" s="12" t="str">
        <f t="shared" si="56"/>
        <v>York 'Nov2'</v>
      </c>
      <c r="T421" s="12">
        <f t="shared" si="68"/>
        <v>1189</v>
      </c>
      <c r="U421" s="12">
        <f t="shared" si="69"/>
        <v>176</v>
      </c>
      <c r="V421" s="12">
        <f t="shared" si="70"/>
        <v>13</v>
      </c>
    </row>
    <row r="422" spans="2:22" x14ac:dyDescent="0.2">
      <c r="B422" s="12" t="s">
        <v>309</v>
      </c>
      <c r="C422" s="10">
        <v>37590</v>
      </c>
      <c r="D422" s="11" t="s">
        <v>353</v>
      </c>
      <c r="E422" s="11" t="s">
        <v>44</v>
      </c>
      <c r="F422" s="12">
        <v>367</v>
      </c>
      <c r="G422" s="12">
        <v>57</v>
      </c>
      <c r="H422" s="12">
        <v>3</v>
      </c>
      <c r="I422" s="6" t="s">
        <v>15</v>
      </c>
      <c r="J422" s="6" t="s">
        <v>18</v>
      </c>
      <c r="K422" s="6" t="s">
        <v>53</v>
      </c>
      <c r="L422" t="str">
        <f>VLOOKUP(E422,Lookup_Data!$C$7:$E$25,2,FALSE)</f>
        <v>England</v>
      </c>
      <c r="M422" t="str">
        <f>VLOOKUP(E422,Lookup_Data!$C$7:$E$25,3,FALSE)</f>
        <v>NEUAL</v>
      </c>
      <c r="N422" s="12">
        <f t="shared" si="64"/>
        <v>0</v>
      </c>
      <c r="O422" s="12">
        <f t="shared" si="65"/>
        <v>7</v>
      </c>
      <c r="P422" s="12">
        <f t="shared" si="71"/>
        <v>1</v>
      </c>
      <c r="Q422" s="12">
        <f t="shared" si="55"/>
        <v>0</v>
      </c>
      <c r="R422" s="12" t="str">
        <f t="shared" si="72"/>
        <v/>
      </c>
      <c r="S422" s="12" t="str">
        <f t="shared" si="56"/>
        <v/>
      </c>
      <c r="T422" s="12">
        <f t="shared" si="68"/>
        <v>0</v>
      </c>
      <c r="U422" s="12">
        <f t="shared" si="69"/>
        <v>0</v>
      </c>
      <c r="V422" s="12">
        <f t="shared" si="70"/>
        <v>0</v>
      </c>
    </row>
    <row r="423" spans="2:22" x14ac:dyDescent="0.2">
      <c r="B423" s="12" t="s">
        <v>309</v>
      </c>
      <c r="C423" s="10">
        <v>37590</v>
      </c>
      <c r="D423" s="11" t="s">
        <v>173</v>
      </c>
      <c r="E423" s="11" t="s">
        <v>44</v>
      </c>
      <c r="F423" s="12">
        <v>365</v>
      </c>
      <c r="G423" s="12">
        <v>57</v>
      </c>
      <c r="H423" s="12">
        <v>1</v>
      </c>
      <c r="I423" s="6" t="s">
        <v>22</v>
      </c>
      <c r="J423" s="6" t="s">
        <v>18</v>
      </c>
      <c r="K423" s="6" t="s">
        <v>53</v>
      </c>
      <c r="L423" t="str">
        <f>VLOOKUP(E423,Lookup_Data!$C$7:$E$25,2,FALSE)</f>
        <v>England</v>
      </c>
      <c r="M423" t="str">
        <f>VLOOKUP(E423,Lookup_Data!$C$7:$E$25,3,FALSE)</f>
        <v>NEUAL</v>
      </c>
      <c r="N423" s="12">
        <f t="shared" si="64"/>
        <v>0</v>
      </c>
      <c r="O423" s="12">
        <f t="shared" si="65"/>
        <v>8</v>
      </c>
      <c r="P423" s="12">
        <f t="shared" si="71"/>
        <v>2</v>
      </c>
      <c r="Q423" s="12">
        <f t="shared" si="55"/>
        <v>0</v>
      </c>
      <c r="R423" s="12" t="str">
        <f t="shared" si="72"/>
        <v/>
      </c>
      <c r="S423" s="12" t="str">
        <f t="shared" si="56"/>
        <v/>
      </c>
      <c r="T423" s="12">
        <f t="shared" si="68"/>
        <v>0</v>
      </c>
      <c r="U423" s="12">
        <f t="shared" si="69"/>
        <v>0</v>
      </c>
      <c r="V423" s="12">
        <f t="shared" si="70"/>
        <v>0</v>
      </c>
    </row>
    <row r="424" spans="2:22" x14ac:dyDescent="0.2">
      <c r="B424" s="12" t="s">
        <v>309</v>
      </c>
      <c r="C424" s="10">
        <v>37562</v>
      </c>
      <c r="D424" s="11" t="s">
        <v>150</v>
      </c>
      <c r="E424" s="11" t="s">
        <v>44</v>
      </c>
      <c r="F424" s="12">
        <v>349</v>
      </c>
      <c r="G424" s="12">
        <v>58</v>
      </c>
      <c r="H424" s="12">
        <v>1</v>
      </c>
      <c r="I424" s="6" t="s">
        <v>22</v>
      </c>
      <c r="J424" s="6" t="s">
        <v>18</v>
      </c>
      <c r="K424" s="6" t="s">
        <v>53</v>
      </c>
      <c r="L424" t="str">
        <f>VLOOKUP(E424,Lookup_Data!$C$7:$E$25,2,FALSE)</f>
        <v>England</v>
      </c>
      <c r="M424" t="str">
        <f>VLOOKUP(E424,Lookup_Data!$C$7:$E$25,3,FALSE)</f>
        <v>NEUAL</v>
      </c>
      <c r="N424" s="12">
        <f t="shared" si="64"/>
        <v>0</v>
      </c>
      <c r="O424" s="12">
        <f t="shared" si="65"/>
        <v>9</v>
      </c>
      <c r="P424" s="12">
        <f t="shared" si="71"/>
        <v>3</v>
      </c>
      <c r="Q424" s="12">
        <f t="shared" si="55"/>
        <v>3</v>
      </c>
      <c r="R424" s="12" t="str">
        <f t="shared" si="72"/>
        <v>Nov3</v>
      </c>
      <c r="S424" s="12" t="str">
        <f t="shared" si="56"/>
        <v>York 'Nov3'</v>
      </c>
      <c r="T424" s="12">
        <f t="shared" si="68"/>
        <v>1081</v>
      </c>
      <c r="U424" s="12">
        <f t="shared" si="69"/>
        <v>172</v>
      </c>
      <c r="V424" s="12">
        <f t="shared" si="70"/>
        <v>5</v>
      </c>
    </row>
    <row r="425" spans="2:22" x14ac:dyDescent="0.2">
      <c r="B425" s="12" t="s">
        <v>309</v>
      </c>
      <c r="C425" s="10">
        <v>37590</v>
      </c>
      <c r="D425" s="11" t="s">
        <v>152</v>
      </c>
      <c r="E425" s="11" t="s">
        <v>44</v>
      </c>
      <c r="F425" s="12">
        <v>310</v>
      </c>
      <c r="G425" s="12">
        <v>55</v>
      </c>
      <c r="H425" s="12">
        <v>4</v>
      </c>
      <c r="I425" s="6" t="s">
        <v>15</v>
      </c>
      <c r="J425" s="6" t="s">
        <v>18</v>
      </c>
      <c r="K425" s="6" t="s">
        <v>53</v>
      </c>
      <c r="L425" t="str">
        <f>VLOOKUP(E425,Lookup_Data!$C$7:$E$25,2,FALSE)</f>
        <v>England</v>
      </c>
      <c r="M425" t="str">
        <f>VLOOKUP(E425,Lookup_Data!$C$7:$E$25,3,FALSE)</f>
        <v>NEUAL</v>
      </c>
      <c r="N425" s="12">
        <f t="shared" si="64"/>
        <v>0</v>
      </c>
      <c r="O425" s="12">
        <f t="shared" si="65"/>
        <v>10</v>
      </c>
      <c r="P425" s="12">
        <f t="shared" si="71"/>
        <v>1</v>
      </c>
      <c r="Q425" s="12">
        <f t="shared" si="55"/>
        <v>0</v>
      </c>
      <c r="R425" s="12" t="str">
        <f t="shared" si="72"/>
        <v/>
      </c>
      <c r="S425" s="12" t="str">
        <f t="shared" si="56"/>
        <v/>
      </c>
      <c r="T425" s="12">
        <f t="shared" si="68"/>
        <v>0</v>
      </c>
      <c r="U425" s="12">
        <f t="shared" si="69"/>
        <v>0</v>
      </c>
      <c r="V425" s="12">
        <f t="shared" si="70"/>
        <v>0</v>
      </c>
    </row>
    <row r="426" spans="2:22" x14ac:dyDescent="0.2">
      <c r="B426" s="12" t="s">
        <v>309</v>
      </c>
      <c r="C426" s="10">
        <v>37562</v>
      </c>
      <c r="D426" s="11" t="s">
        <v>378</v>
      </c>
      <c r="E426" s="11" t="s">
        <v>44</v>
      </c>
      <c r="F426" s="12">
        <v>300</v>
      </c>
      <c r="G426" s="12">
        <v>54</v>
      </c>
      <c r="H426" s="12">
        <v>0</v>
      </c>
      <c r="I426" s="6" t="s">
        <v>15</v>
      </c>
      <c r="J426" s="6" t="s">
        <v>18</v>
      </c>
      <c r="K426" s="6" t="s">
        <v>53</v>
      </c>
      <c r="L426" t="str">
        <f>VLOOKUP(E426,Lookup_Data!$C$7:$E$25,2,FALSE)</f>
        <v>England</v>
      </c>
      <c r="M426" t="str">
        <f>VLOOKUP(E426,Lookup_Data!$C$7:$E$25,3,FALSE)</f>
        <v>NEUAL</v>
      </c>
      <c r="N426" s="12">
        <f t="shared" si="64"/>
        <v>0</v>
      </c>
      <c r="O426" s="12">
        <f t="shared" si="65"/>
        <v>11</v>
      </c>
      <c r="P426" s="12">
        <f t="shared" si="71"/>
        <v>2</v>
      </c>
      <c r="Q426" s="12">
        <f t="shared" si="55"/>
        <v>0</v>
      </c>
      <c r="R426" s="12" t="str">
        <f t="shared" si="72"/>
        <v/>
      </c>
      <c r="S426" s="12" t="str">
        <f t="shared" si="56"/>
        <v/>
      </c>
      <c r="T426" s="12">
        <f t="shared" si="68"/>
        <v>0</v>
      </c>
      <c r="U426" s="12">
        <f t="shared" si="69"/>
        <v>0</v>
      </c>
      <c r="V426" s="12">
        <f t="shared" si="70"/>
        <v>0</v>
      </c>
    </row>
    <row r="427" spans="2:22" x14ac:dyDescent="0.2">
      <c r="B427" s="12" t="s">
        <v>309</v>
      </c>
      <c r="C427" s="10">
        <v>37562</v>
      </c>
      <c r="D427" s="11" t="s">
        <v>384</v>
      </c>
      <c r="E427" s="11" t="s">
        <v>44</v>
      </c>
      <c r="F427" s="12">
        <v>274</v>
      </c>
      <c r="G427" s="12">
        <v>56</v>
      </c>
      <c r="H427" s="12">
        <v>2</v>
      </c>
      <c r="I427" s="6" t="s">
        <v>15</v>
      </c>
      <c r="J427" s="6" t="s">
        <v>18</v>
      </c>
      <c r="K427" s="6" t="s">
        <v>53</v>
      </c>
      <c r="L427" t="str">
        <f>VLOOKUP(E427,Lookup_Data!$C$7:$E$25,2,FALSE)</f>
        <v>England</v>
      </c>
      <c r="M427" t="str">
        <f>VLOOKUP(E427,Lookup_Data!$C$7:$E$25,3,FALSE)</f>
        <v>NEUAL</v>
      </c>
      <c r="N427" s="12">
        <f>IF(E427=E426,0,1)</f>
        <v>0</v>
      </c>
      <c r="O427" s="12">
        <f>IF(N427=1,N427,O426+1)</f>
        <v>12</v>
      </c>
      <c r="P427" s="12">
        <f t="shared" si="71"/>
        <v>3</v>
      </c>
      <c r="Q427" s="12">
        <f>IF(N428=1,1,IF(P427=3,1,0))*ROUNDUP(O427/3,0)</f>
        <v>4</v>
      </c>
      <c r="R427" s="12" t="str">
        <f t="shared" si="72"/>
        <v>Nov4</v>
      </c>
      <c r="S427" s="12" t="str">
        <f>IF(Q427=0,"",CONCATENATE(E427," '",R427,"'"))</f>
        <v>York 'Nov4'</v>
      </c>
      <c r="T427" s="12">
        <f t="shared" si="68"/>
        <v>884</v>
      </c>
      <c r="U427" s="12">
        <f t="shared" si="69"/>
        <v>165</v>
      </c>
      <c r="V427" s="12">
        <f t="shared" si="70"/>
        <v>6</v>
      </c>
    </row>
    <row r="428" spans="2:22" x14ac:dyDescent="0.2">
      <c r="B428" s="12" t="s">
        <v>309</v>
      </c>
      <c r="C428" s="10">
        <v>37590</v>
      </c>
      <c r="D428" s="11" t="s">
        <v>175</v>
      </c>
      <c r="E428" s="11" t="s">
        <v>44</v>
      </c>
      <c r="F428" s="12">
        <v>269</v>
      </c>
      <c r="G428" s="12">
        <v>59</v>
      </c>
      <c r="H428" s="12">
        <v>3</v>
      </c>
      <c r="I428" s="6" t="s">
        <v>22</v>
      </c>
      <c r="J428" s="6" t="s">
        <v>18</v>
      </c>
      <c r="K428" s="6" t="s">
        <v>53</v>
      </c>
      <c r="L428" t="str">
        <f>VLOOKUP(E428,Lookup_Data!$C$7:$E$25,2,FALSE)</f>
        <v>England</v>
      </c>
      <c r="M428" t="str">
        <f>VLOOKUP(E428,Lookup_Data!$C$7:$E$25,3,FALSE)</f>
        <v>NEUAL</v>
      </c>
      <c r="N428" s="12">
        <f>IF(E428=E427,0,1)</f>
        <v>0</v>
      </c>
      <c r="O428" s="12">
        <f>IF(N428=1,N428,O427+1)</f>
        <v>13</v>
      </c>
      <c r="P428" s="12">
        <f t="shared" si="71"/>
        <v>1</v>
      </c>
      <c r="Q428" s="12">
        <f>IF(N429=1,1,IF(P428=3,1,0))*ROUNDUP(O428/3,0)</f>
        <v>5</v>
      </c>
      <c r="R428" s="12" t="str">
        <f t="shared" si="72"/>
        <v>Nov5</v>
      </c>
      <c r="S428" s="12" t="str">
        <f>IF(Q428=0,"",CONCATENATE(E428," '",R428,"'"))</f>
        <v>York 'Nov5'</v>
      </c>
      <c r="T428" s="12">
        <f t="shared" si="68"/>
        <v>269</v>
      </c>
      <c r="U428" s="12">
        <f t="shared" si="69"/>
        <v>59</v>
      </c>
      <c r="V428" s="12">
        <f t="shared" si="70"/>
        <v>3</v>
      </c>
    </row>
    <row r="429" spans="2:22" x14ac:dyDescent="0.2">
      <c r="N429" s="12">
        <f>IF(E429=E428,0,1)</f>
        <v>1</v>
      </c>
      <c r="O429" s="12">
        <f>IF(N429=1,N429,O428+1)</f>
        <v>1</v>
      </c>
      <c r="P429" s="12">
        <f t="shared" si="71"/>
        <v>1</v>
      </c>
      <c r="Q429" s="12">
        <f>IF(N430=1,1,IF(P429=3,1,0))*ROUNDUP(O429/3,0)</f>
        <v>0</v>
      </c>
      <c r="R429" s="12" t="str">
        <f t="shared" si="72"/>
        <v/>
      </c>
      <c r="S429" s="12" t="str">
        <f>IF(Q429=0,"",CONCATENATE(E429," '",R429,"'"))</f>
        <v/>
      </c>
      <c r="T429" s="12">
        <f t="shared" si="68"/>
        <v>0</v>
      </c>
      <c r="U429" s="12">
        <f t="shared" si="69"/>
        <v>0</v>
      </c>
      <c r="V429" s="12">
        <f t="shared" si="70"/>
        <v>0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7"/>
  <sheetViews>
    <sheetView topLeftCell="G1" workbookViewId="0">
      <selection activeCell="L7" sqref="L7:M148"/>
    </sheetView>
  </sheetViews>
  <sheetFormatPr defaultRowHeight="8" x14ac:dyDescent="0.2"/>
  <cols>
    <col min="1" max="1" width="0.1640625" customWidth="1"/>
    <col min="2" max="2" width="8" style="12" bestFit="1" customWidth="1"/>
    <col min="3" max="3" width="10.1640625" style="10" bestFit="1" customWidth="1"/>
    <col min="4" max="4" width="19.1640625" style="11" bestFit="1" customWidth="1"/>
    <col min="5" max="5" width="12" style="11" bestFit="1" customWidth="1"/>
    <col min="6" max="6" width="7" style="12" bestFit="1" customWidth="1"/>
    <col min="7" max="7" width="5.33203125" style="12" bestFit="1" customWidth="1"/>
    <col min="8" max="9" width="7.1640625" style="12" bestFit="1" customWidth="1"/>
    <col min="10" max="10" width="8.83203125" style="12" bestFit="1" customWidth="1"/>
    <col min="11" max="11" width="6.83203125" style="12" bestFit="1" customWidth="1"/>
    <col min="12" max="12" width="7.83203125" style="12" bestFit="1" customWidth="1"/>
    <col min="13" max="13" width="8.1640625" bestFit="1" customWidth="1"/>
    <col min="14" max="14" width="3" style="12" bestFit="1" customWidth="1"/>
    <col min="15" max="15" width="3.33203125" style="12" bestFit="1" customWidth="1"/>
    <col min="16" max="16" width="3" style="12" bestFit="1" customWidth="1"/>
    <col min="17" max="17" width="6.6640625" style="12" bestFit="1" customWidth="1"/>
    <col min="18" max="18" width="7.1640625" style="12" bestFit="1" customWidth="1"/>
    <col min="19" max="19" width="17.33203125" style="12" bestFit="1" customWidth="1"/>
    <col min="20" max="20" width="12.1640625" style="12" bestFit="1" customWidth="1"/>
    <col min="21" max="21" width="10.6640625" style="12" bestFit="1" customWidth="1"/>
    <col min="22" max="22" width="12.33203125" style="12" bestFit="1" customWidth="1"/>
  </cols>
  <sheetData>
    <row r="1" spans="2:22" ht="0.75" customHeight="1" x14ac:dyDescent="0.2"/>
    <row r="2" spans="2:22" ht="0.75" customHeight="1" x14ac:dyDescent="0.2"/>
    <row r="3" spans="2:22" ht="0.75" customHeight="1" x14ac:dyDescent="0.2"/>
    <row r="4" spans="2:22" ht="0.75" customHeight="1" x14ac:dyDescent="0.2"/>
    <row r="5" spans="2:22" ht="0.75" customHeight="1" x14ac:dyDescent="0.2"/>
    <row r="6" spans="2:22" x14ac:dyDescent="0.2">
      <c r="B6" s="1" t="s">
        <v>0</v>
      </c>
      <c r="C6" s="2" t="s">
        <v>1</v>
      </c>
      <c r="D6" s="3" t="s">
        <v>2</v>
      </c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1" t="s">
        <v>10</v>
      </c>
      <c r="M6" s="5" t="s">
        <v>11</v>
      </c>
      <c r="N6" s="5">
        <v>1</v>
      </c>
      <c r="O6" s="5">
        <v>2</v>
      </c>
      <c r="P6" s="5">
        <v>3</v>
      </c>
      <c r="Q6" s="5" t="s">
        <v>505</v>
      </c>
      <c r="R6" s="5" t="s">
        <v>506</v>
      </c>
      <c r="S6" s="5" t="s">
        <v>507</v>
      </c>
      <c r="T6" s="5" t="s">
        <v>502</v>
      </c>
      <c r="U6" s="5" t="s">
        <v>503</v>
      </c>
      <c r="V6" s="5" t="s">
        <v>504</v>
      </c>
    </row>
    <row r="7" spans="2:22" x14ac:dyDescent="0.2">
      <c r="B7" s="6" t="s">
        <v>12</v>
      </c>
      <c r="C7" s="7"/>
      <c r="D7" s="13" t="s">
        <v>47</v>
      </c>
      <c r="E7" s="8" t="s">
        <v>48</v>
      </c>
      <c r="F7" s="6">
        <v>552</v>
      </c>
      <c r="G7" s="6">
        <v>60</v>
      </c>
      <c r="H7" s="6">
        <v>24</v>
      </c>
      <c r="I7" s="6" t="s">
        <v>15</v>
      </c>
      <c r="J7" s="6" t="s">
        <v>18</v>
      </c>
      <c r="K7" s="6" t="s">
        <v>17</v>
      </c>
      <c r="L7" t="str">
        <f>VLOOKUP(E7,Lookup_Data!$C$7:$E$25,2,FALSE)</f>
        <v>Scotland</v>
      </c>
      <c r="M7" t="str">
        <f>VLOOKUP(E7,Lookup_Data!$C$7:$E$25,3,FALSE)</f>
        <v>SUSF</v>
      </c>
      <c r="N7" s="12">
        <f t="shared" ref="N7:N70" si="0">IF(E7=E6,0,1)</f>
        <v>1</v>
      </c>
      <c r="O7" s="12">
        <f t="shared" ref="O7:O70" si="1">IF(N7=1,N7,O6+1)</f>
        <v>1</v>
      </c>
      <c r="P7" s="12">
        <f t="shared" ref="P7:P70" si="2">IF(O7&lt;5,O7,4+O7-4*ROUNDUP(O7/4,0))</f>
        <v>1</v>
      </c>
      <c r="Q7" s="12">
        <f t="shared" ref="Q7:Q71" si="3">IF(N8=1,1,IF(P7=4,1,0))*ROUNDUP(O7/4,0)</f>
        <v>0</v>
      </c>
      <c r="R7" s="12" t="str">
        <f t="shared" ref="R7:R71" si="4">IF(Q7=1,"A",IF(Q7=2,"B",IF(Q7=3,"C",IF(Q7=4,"D",IF(Q7=5,"E",IF(Q7=6,"F",IF(Q7=7,"G",IF(Q7=8,"H",""))))))))</f>
        <v/>
      </c>
      <c r="S7" s="12" t="str">
        <f t="shared" ref="S7:S71" si="5">IF(Q7=0,"",CONCATENATE(E7," '",R7,"'"))</f>
        <v/>
      </c>
      <c r="T7" s="12">
        <f t="shared" ref="T7:T23" si="6">IF($P7=1,F7,IF($P7=2,F7+F6,IF($P7=3,F7+F6+F5,IF($P7=4,F7+F6+F5+F4,0))))*IF($N8=1,1,IF($P7=4,1,0))</f>
        <v>0</v>
      </c>
      <c r="U7" s="12">
        <f t="shared" ref="U7:U23" si="7">IF($P7=1,G7,IF($P7=2,G7+G6,IF($P7=3,G7+G6+G5,IF($P7=4,G7+G6+G5+G4,0))))*IF($N8=1,1,IF($P7=4,1,0))</f>
        <v>0</v>
      </c>
      <c r="V7" s="12">
        <f t="shared" ref="V7:V23" si="8">IF($P7=1,H7,IF($P7=2,H7+H6,IF($P7=3,H7+H6+H5,IF($P7=4,H7+H6+H5+H4,0))))*IF($N8=1,1,IF($P7=4,1,0))</f>
        <v>0</v>
      </c>
    </row>
    <row r="8" spans="2:22" x14ac:dyDescent="0.2">
      <c r="B8" s="6" t="s">
        <v>12</v>
      </c>
      <c r="C8" s="7"/>
      <c r="D8" s="13" t="s">
        <v>91</v>
      </c>
      <c r="E8" s="8" t="s">
        <v>48</v>
      </c>
      <c r="F8" s="6">
        <v>508</v>
      </c>
      <c r="G8" s="6">
        <v>60</v>
      </c>
      <c r="H8" s="6">
        <v>8</v>
      </c>
      <c r="I8" s="6" t="s">
        <v>15</v>
      </c>
      <c r="J8" s="6" t="s">
        <v>18</v>
      </c>
      <c r="K8" s="6" t="s">
        <v>17</v>
      </c>
      <c r="L8" t="str">
        <f>VLOOKUP(E8,Lookup_Data!$C$7:$E$25,2,FALSE)</f>
        <v>Scotland</v>
      </c>
      <c r="M8" t="str">
        <f>VLOOKUP(E8,Lookup_Data!$C$7:$E$25,3,FALSE)</f>
        <v>SUSF</v>
      </c>
      <c r="N8" s="12">
        <f t="shared" si="0"/>
        <v>0</v>
      </c>
      <c r="O8" s="12">
        <f t="shared" si="1"/>
        <v>2</v>
      </c>
      <c r="P8" s="12">
        <f t="shared" si="2"/>
        <v>2</v>
      </c>
      <c r="Q8" s="12">
        <f t="shared" si="3"/>
        <v>0</v>
      </c>
      <c r="R8" s="12" t="str">
        <f t="shared" si="4"/>
        <v/>
      </c>
      <c r="S8" s="12" t="str">
        <f t="shared" si="5"/>
        <v/>
      </c>
      <c r="T8" s="12">
        <f t="shared" si="6"/>
        <v>0</v>
      </c>
      <c r="U8" s="12">
        <f t="shared" si="7"/>
        <v>0</v>
      </c>
      <c r="V8" s="12">
        <f t="shared" si="8"/>
        <v>0</v>
      </c>
    </row>
    <row r="9" spans="2:22" x14ac:dyDescent="0.2">
      <c r="B9" s="6" t="s">
        <v>12</v>
      </c>
      <c r="C9" s="7"/>
      <c r="D9" s="13" t="s">
        <v>102</v>
      </c>
      <c r="E9" s="8" t="s">
        <v>48</v>
      </c>
      <c r="F9" s="6">
        <v>484</v>
      </c>
      <c r="G9" s="6">
        <v>60</v>
      </c>
      <c r="H9" s="6">
        <v>8</v>
      </c>
      <c r="I9" s="6" t="s">
        <v>22</v>
      </c>
      <c r="J9" s="6" t="s">
        <v>18</v>
      </c>
      <c r="K9" s="6" t="s">
        <v>17</v>
      </c>
      <c r="L9" t="str">
        <f>VLOOKUP(E9,Lookup_Data!$C$7:$E$25,2,FALSE)</f>
        <v>Scotland</v>
      </c>
      <c r="M9" t="str">
        <f>VLOOKUP(E9,Lookup_Data!$C$7:$E$25,3,FALSE)</f>
        <v>SUSF</v>
      </c>
      <c r="N9" s="12">
        <f t="shared" si="0"/>
        <v>0</v>
      </c>
      <c r="O9" s="12">
        <f t="shared" si="1"/>
        <v>3</v>
      </c>
      <c r="P9" s="12">
        <f t="shared" si="2"/>
        <v>3</v>
      </c>
      <c r="Q9" s="12">
        <f t="shared" si="3"/>
        <v>0</v>
      </c>
      <c r="R9" s="12" t="str">
        <f t="shared" si="4"/>
        <v/>
      </c>
      <c r="S9" s="12" t="str">
        <f t="shared" si="5"/>
        <v/>
      </c>
      <c r="T9" s="12">
        <f t="shared" si="6"/>
        <v>0</v>
      </c>
      <c r="U9" s="12">
        <f t="shared" si="7"/>
        <v>0</v>
      </c>
      <c r="V9" s="12">
        <f t="shared" si="8"/>
        <v>0</v>
      </c>
    </row>
    <row r="10" spans="2:22" x14ac:dyDescent="0.2">
      <c r="B10" s="6" t="s">
        <v>12</v>
      </c>
      <c r="C10" s="7"/>
      <c r="D10" s="13" t="s">
        <v>134</v>
      </c>
      <c r="E10" s="8" t="s">
        <v>48</v>
      </c>
      <c r="F10" s="6">
        <v>442</v>
      </c>
      <c r="G10" s="6">
        <v>60</v>
      </c>
      <c r="H10" s="6">
        <v>8</v>
      </c>
      <c r="I10" s="6" t="s">
        <v>15</v>
      </c>
      <c r="J10" s="6" t="s">
        <v>18</v>
      </c>
      <c r="K10" s="6" t="s">
        <v>17</v>
      </c>
      <c r="L10" t="str">
        <f>VLOOKUP(E10,Lookup_Data!$C$7:$E$25,2,FALSE)</f>
        <v>Scotland</v>
      </c>
      <c r="M10" t="str">
        <f>VLOOKUP(E10,Lookup_Data!$C$7:$E$25,3,FALSE)</f>
        <v>SUSF</v>
      </c>
      <c r="N10" s="12">
        <f t="shared" si="0"/>
        <v>0</v>
      </c>
      <c r="O10" s="12">
        <f t="shared" si="1"/>
        <v>4</v>
      </c>
      <c r="P10" s="12">
        <f t="shared" si="2"/>
        <v>4</v>
      </c>
      <c r="Q10" s="12">
        <f t="shared" si="3"/>
        <v>1</v>
      </c>
      <c r="R10" s="12" t="str">
        <f t="shared" si="4"/>
        <v>A</v>
      </c>
      <c r="S10" s="12" t="str">
        <f t="shared" si="5"/>
        <v>Aberdeen 'A'</v>
      </c>
      <c r="T10" s="12">
        <f t="shared" si="6"/>
        <v>1986</v>
      </c>
      <c r="U10" s="12">
        <f t="shared" si="7"/>
        <v>240</v>
      </c>
      <c r="V10" s="12">
        <f t="shared" si="8"/>
        <v>48</v>
      </c>
    </row>
    <row r="11" spans="2:22" x14ac:dyDescent="0.2">
      <c r="B11" s="6" t="s">
        <v>12</v>
      </c>
      <c r="C11" s="7"/>
      <c r="D11" s="13" t="s">
        <v>145</v>
      </c>
      <c r="E11" s="8" t="s">
        <v>48</v>
      </c>
      <c r="F11" s="6">
        <v>415</v>
      </c>
      <c r="G11" s="6">
        <v>59</v>
      </c>
      <c r="H11" s="6">
        <v>2</v>
      </c>
      <c r="I11" s="6" t="s">
        <v>22</v>
      </c>
      <c r="J11" s="6" t="s">
        <v>18</v>
      </c>
      <c r="K11" s="6" t="s">
        <v>17</v>
      </c>
      <c r="L11" t="str">
        <f>VLOOKUP(E11,Lookup_Data!$C$7:$E$25,2,FALSE)</f>
        <v>Scotland</v>
      </c>
      <c r="M11" t="str">
        <f>VLOOKUP(E11,Lookup_Data!$C$7:$E$25,3,FALSE)</f>
        <v>SUSF</v>
      </c>
      <c r="N11" s="12">
        <f t="shared" si="0"/>
        <v>0</v>
      </c>
      <c r="O11" s="12">
        <f t="shared" si="1"/>
        <v>5</v>
      </c>
      <c r="P11" s="12">
        <f t="shared" si="2"/>
        <v>1</v>
      </c>
      <c r="Q11" s="12">
        <f t="shared" si="3"/>
        <v>0</v>
      </c>
      <c r="R11" s="12" t="str">
        <f t="shared" si="4"/>
        <v/>
      </c>
      <c r="S11" s="12" t="str">
        <f t="shared" si="5"/>
        <v/>
      </c>
      <c r="T11" s="12">
        <f t="shared" si="6"/>
        <v>0</v>
      </c>
      <c r="U11" s="12">
        <f t="shared" si="7"/>
        <v>0</v>
      </c>
      <c r="V11" s="12">
        <f t="shared" si="8"/>
        <v>0</v>
      </c>
    </row>
    <row r="12" spans="2:22" x14ac:dyDescent="0.2">
      <c r="B12" s="6" t="s">
        <v>12</v>
      </c>
      <c r="C12" s="7"/>
      <c r="D12" s="13" t="s">
        <v>158</v>
      </c>
      <c r="E12" s="8" t="s">
        <v>48</v>
      </c>
      <c r="F12" s="6">
        <v>358</v>
      </c>
      <c r="G12" s="9">
        <v>59</v>
      </c>
      <c r="H12" s="9">
        <v>5</v>
      </c>
      <c r="I12" s="6" t="s">
        <v>15</v>
      </c>
      <c r="J12" s="6" t="s">
        <v>18</v>
      </c>
      <c r="K12" s="6" t="s">
        <v>53</v>
      </c>
      <c r="L12" t="str">
        <f>VLOOKUP(E12,Lookup_Data!$C$7:$E$25,2,FALSE)</f>
        <v>Scotland</v>
      </c>
      <c r="M12" t="str">
        <f>VLOOKUP(E12,Lookup_Data!$C$7:$E$25,3,FALSE)</f>
        <v>SUSF</v>
      </c>
      <c r="N12" s="12">
        <f t="shared" si="0"/>
        <v>0</v>
      </c>
      <c r="O12" s="12">
        <f t="shared" si="1"/>
        <v>6</v>
      </c>
      <c r="P12" s="12">
        <f t="shared" si="2"/>
        <v>2</v>
      </c>
      <c r="Q12" s="12">
        <f t="shared" si="3"/>
        <v>0</v>
      </c>
      <c r="R12" s="12" t="str">
        <f t="shared" si="4"/>
        <v/>
      </c>
      <c r="S12" s="12" t="str">
        <f t="shared" si="5"/>
        <v/>
      </c>
      <c r="T12" s="12">
        <f t="shared" si="6"/>
        <v>0</v>
      </c>
      <c r="U12" s="12">
        <f t="shared" si="7"/>
        <v>0</v>
      </c>
      <c r="V12" s="12">
        <f t="shared" si="8"/>
        <v>0</v>
      </c>
    </row>
    <row r="13" spans="2:22" x14ac:dyDescent="0.2">
      <c r="B13" s="6" t="s">
        <v>12</v>
      </c>
      <c r="C13" s="7"/>
      <c r="D13" s="13" t="s">
        <v>162</v>
      </c>
      <c r="E13" s="8" t="s">
        <v>48</v>
      </c>
      <c r="F13" s="6">
        <v>349</v>
      </c>
      <c r="G13" s="6">
        <v>59</v>
      </c>
      <c r="H13" s="6">
        <v>3</v>
      </c>
      <c r="I13" s="6" t="s">
        <v>22</v>
      </c>
      <c r="J13" s="6" t="s">
        <v>18</v>
      </c>
      <c r="K13" s="6" t="s">
        <v>53</v>
      </c>
      <c r="L13" t="str">
        <f>VLOOKUP(E13,Lookup_Data!$C$7:$E$25,2,FALSE)</f>
        <v>Scotland</v>
      </c>
      <c r="M13" t="str">
        <f>VLOOKUP(E13,Lookup_Data!$C$7:$E$25,3,FALSE)</f>
        <v>SUSF</v>
      </c>
      <c r="N13" s="12">
        <f t="shared" si="0"/>
        <v>0</v>
      </c>
      <c r="O13" s="12">
        <f t="shared" si="1"/>
        <v>7</v>
      </c>
      <c r="P13" s="12">
        <f t="shared" si="2"/>
        <v>3</v>
      </c>
      <c r="Q13" s="12">
        <f t="shared" si="3"/>
        <v>0</v>
      </c>
      <c r="R13" s="12" t="str">
        <f t="shared" si="4"/>
        <v/>
      </c>
      <c r="S13" s="12" t="str">
        <f t="shared" si="5"/>
        <v/>
      </c>
      <c r="T13" s="12">
        <f t="shared" si="6"/>
        <v>0</v>
      </c>
      <c r="U13" s="12">
        <f t="shared" si="7"/>
        <v>0</v>
      </c>
      <c r="V13" s="12">
        <f t="shared" si="8"/>
        <v>0</v>
      </c>
    </row>
    <row r="14" spans="2:22" x14ac:dyDescent="0.2">
      <c r="B14" s="6" t="s">
        <v>12</v>
      </c>
      <c r="C14" s="7"/>
      <c r="D14" s="13" t="s">
        <v>169</v>
      </c>
      <c r="E14" s="8" t="s">
        <v>48</v>
      </c>
      <c r="F14" s="6">
        <v>335</v>
      </c>
      <c r="G14" s="6">
        <v>58</v>
      </c>
      <c r="H14" s="6">
        <v>2</v>
      </c>
      <c r="I14" s="6" t="s">
        <v>15</v>
      </c>
      <c r="J14" s="6" t="s">
        <v>18</v>
      </c>
      <c r="K14" s="6" t="s">
        <v>53</v>
      </c>
      <c r="L14" t="str">
        <f>VLOOKUP(E14,Lookup_Data!$C$7:$E$25,2,FALSE)</f>
        <v>Scotland</v>
      </c>
      <c r="M14" t="str">
        <f>VLOOKUP(E14,Lookup_Data!$C$7:$E$25,3,FALSE)</f>
        <v>SUSF</v>
      </c>
      <c r="N14" s="12">
        <f t="shared" si="0"/>
        <v>0</v>
      </c>
      <c r="O14" s="12">
        <f t="shared" si="1"/>
        <v>8</v>
      </c>
      <c r="P14" s="12">
        <f t="shared" si="2"/>
        <v>4</v>
      </c>
      <c r="Q14" s="12">
        <f t="shared" si="3"/>
        <v>2</v>
      </c>
      <c r="R14" s="12" t="str">
        <f t="shared" si="4"/>
        <v>B</v>
      </c>
      <c r="S14" s="12" t="str">
        <f t="shared" si="5"/>
        <v>Aberdeen 'B'</v>
      </c>
      <c r="T14" s="12">
        <f t="shared" si="6"/>
        <v>1457</v>
      </c>
      <c r="U14" s="12">
        <f t="shared" si="7"/>
        <v>235</v>
      </c>
      <c r="V14" s="12">
        <f t="shared" si="8"/>
        <v>12</v>
      </c>
    </row>
    <row r="15" spans="2:22" x14ac:dyDescent="0.2">
      <c r="B15" s="6" t="s">
        <v>12</v>
      </c>
      <c r="C15" s="7"/>
      <c r="D15" s="13" t="s">
        <v>176</v>
      </c>
      <c r="E15" s="8" t="s">
        <v>48</v>
      </c>
      <c r="F15" s="6">
        <v>287</v>
      </c>
      <c r="G15" s="6">
        <v>55</v>
      </c>
      <c r="H15" s="6">
        <v>2</v>
      </c>
      <c r="I15" s="6" t="s">
        <v>22</v>
      </c>
      <c r="J15" s="6" t="s">
        <v>18</v>
      </c>
      <c r="K15" s="6" t="s">
        <v>53</v>
      </c>
      <c r="L15" t="str">
        <f>VLOOKUP(E15,Lookup_Data!$C$7:$E$25,2,FALSE)</f>
        <v>Scotland</v>
      </c>
      <c r="M15" t="str">
        <f>VLOOKUP(E15,Lookup_Data!$C$7:$E$25,3,FALSE)</f>
        <v>SUSF</v>
      </c>
      <c r="N15" s="12">
        <f t="shared" si="0"/>
        <v>0</v>
      </c>
      <c r="O15" s="12">
        <f t="shared" si="1"/>
        <v>9</v>
      </c>
      <c r="P15" s="12">
        <f t="shared" si="2"/>
        <v>1</v>
      </c>
      <c r="Q15" s="12">
        <f t="shared" si="3"/>
        <v>3</v>
      </c>
      <c r="R15" s="12" t="str">
        <f t="shared" si="4"/>
        <v>C</v>
      </c>
      <c r="S15" s="12" t="str">
        <f t="shared" si="5"/>
        <v>Aberdeen 'C'</v>
      </c>
      <c r="T15" s="12">
        <f t="shared" si="6"/>
        <v>287</v>
      </c>
      <c r="U15" s="12">
        <f t="shared" si="7"/>
        <v>55</v>
      </c>
      <c r="V15" s="12">
        <f t="shared" si="8"/>
        <v>2</v>
      </c>
    </row>
    <row r="16" spans="2:22" x14ac:dyDescent="0.2">
      <c r="B16" s="6" t="s">
        <v>12</v>
      </c>
      <c r="C16" s="7">
        <v>37603</v>
      </c>
      <c r="D16" s="8" t="s">
        <v>78</v>
      </c>
      <c r="E16" s="8" t="s">
        <v>79</v>
      </c>
      <c r="F16" s="6">
        <v>517</v>
      </c>
      <c r="G16" s="6">
        <v>60</v>
      </c>
      <c r="H16" s="6">
        <v>12</v>
      </c>
      <c r="I16" s="6" t="s">
        <v>15</v>
      </c>
      <c r="J16" s="6" t="s">
        <v>80</v>
      </c>
      <c r="K16" s="6" t="s">
        <v>17</v>
      </c>
      <c r="L16" t="str">
        <f>VLOOKUP(E16,Lookup_Data!$C$7:$E$25,2,FALSE)</f>
        <v>Wales</v>
      </c>
      <c r="M16" t="str">
        <f>VLOOKUP(E16,Lookup_Data!$C$7:$E$25,3,FALSE)</f>
        <v>None</v>
      </c>
      <c r="N16" s="12">
        <f t="shared" si="0"/>
        <v>1</v>
      </c>
      <c r="O16" s="12">
        <f t="shared" si="1"/>
        <v>1</v>
      </c>
      <c r="P16" s="12">
        <f t="shared" si="2"/>
        <v>1</v>
      </c>
      <c r="Q16" s="12">
        <f t="shared" si="3"/>
        <v>0</v>
      </c>
      <c r="R16" s="12" t="str">
        <f t="shared" si="4"/>
        <v/>
      </c>
      <c r="S16" s="12" t="str">
        <f t="shared" si="5"/>
        <v/>
      </c>
      <c r="T16" s="12">
        <f t="shared" si="6"/>
        <v>0</v>
      </c>
      <c r="U16" s="12">
        <f t="shared" si="7"/>
        <v>0</v>
      </c>
      <c r="V16" s="12">
        <f t="shared" si="8"/>
        <v>0</v>
      </c>
    </row>
    <row r="17" spans="2:22" x14ac:dyDescent="0.2">
      <c r="B17" s="6" t="s">
        <v>12</v>
      </c>
      <c r="C17" s="7">
        <v>37650</v>
      </c>
      <c r="D17" s="8" t="s">
        <v>109</v>
      </c>
      <c r="E17" s="8" t="s">
        <v>79</v>
      </c>
      <c r="F17" s="6">
        <v>476</v>
      </c>
      <c r="G17" s="6">
        <v>60</v>
      </c>
      <c r="H17" s="6">
        <v>6</v>
      </c>
      <c r="I17" s="6" t="s">
        <v>15</v>
      </c>
      <c r="J17" s="6" t="s">
        <v>18</v>
      </c>
      <c r="K17" s="6" t="s">
        <v>17</v>
      </c>
      <c r="L17" t="str">
        <f>VLOOKUP(E17,Lookup_Data!$C$7:$E$25,2,FALSE)</f>
        <v>Wales</v>
      </c>
      <c r="M17" t="str">
        <f>VLOOKUP(E17,Lookup_Data!$C$7:$E$25,3,FALSE)</f>
        <v>None</v>
      </c>
      <c r="N17" s="12">
        <f t="shared" si="0"/>
        <v>0</v>
      </c>
      <c r="O17" s="12">
        <f t="shared" si="1"/>
        <v>2</v>
      </c>
      <c r="P17" s="12">
        <f t="shared" si="2"/>
        <v>2</v>
      </c>
      <c r="Q17" s="12">
        <f t="shared" si="3"/>
        <v>0</v>
      </c>
      <c r="R17" s="12" t="str">
        <f t="shared" si="4"/>
        <v/>
      </c>
      <c r="S17" s="12" t="str">
        <f t="shared" si="5"/>
        <v/>
      </c>
      <c r="T17" s="12">
        <f t="shared" si="6"/>
        <v>0</v>
      </c>
      <c r="U17" s="12">
        <f t="shared" si="7"/>
        <v>0</v>
      </c>
      <c r="V17" s="12">
        <f t="shared" si="8"/>
        <v>0</v>
      </c>
    </row>
    <row r="18" spans="2:22" x14ac:dyDescent="0.2">
      <c r="B18" s="6" t="s">
        <v>12</v>
      </c>
      <c r="C18" s="7">
        <v>37650</v>
      </c>
      <c r="D18" s="8" t="s">
        <v>122</v>
      </c>
      <c r="E18" s="8" t="s">
        <v>79</v>
      </c>
      <c r="F18" s="6">
        <v>458</v>
      </c>
      <c r="G18" s="6">
        <v>60</v>
      </c>
      <c r="H18" s="6">
        <v>8</v>
      </c>
      <c r="I18" s="6" t="s">
        <v>15</v>
      </c>
      <c r="J18" s="6" t="s">
        <v>18</v>
      </c>
      <c r="K18" s="6" t="s">
        <v>17</v>
      </c>
      <c r="L18" t="str">
        <f>VLOOKUP(E18,Lookup_Data!$C$7:$E$25,2,FALSE)</f>
        <v>Wales</v>
      </c>
      <c r="M18" t="str">
        <f>VLOOKUP(E18,Lookup_Data!$C$7:$E$25,3,FALSE)</f>
        <v>None</v>
      </c>
      <c r="N18" s="12">
        <f t="shared" si="0"/>
        <v>0</v>
      </c>
      <c r="O18" s="12">
        <f t="shared" si="1"/>
        <v>3</v>
      </c>
      <c r="P18" s="12">
        <f t="shared" si="2"/>
        <v>3</v>
      </c>
      <c r="Q18" s="12">
        <f t="shared" si="3"/>
        <v>0</v>
      </c>
      <c r="R18" s="12" t="str">
        <f t="shared" si="4"/>
        <v/>
      </c>
      <c r="S18" s="12" t="str">
        <f t="shared" si="5"/>
        <v/>
      </c>
      <c r="T18" s="12">
        <f t="shared" si="6"/>
        <v>0</v>
      </c>
      <c r="U18" s="12">
        <f t="shared" si="7"/>
        <v>0</v>
      </c>
      <c r="V18" s="12">
        <f t="shared" si="8"/>
        <v>0</v>
      </c>
    </row>
    <row r="19" spans="2:22" x14ac:dyDescent="0.2">
      <c r="B19" s="6" t="s">
        <v>12</v>
      </c>
      <c r="C19" s="10">
        <v>37647</v>
      </c>
      <c r="D19" s="11" t="s">
        <v>138</v>
      </c>
      <c r="E19" s="11" t="s">
        <v>79</v>
      </c>
      <c r="F19" s="12">
        <v>433</v>
      </c>
      <c r="G19" s="12">
        <v>60</v>
      </c>
      <c r="H19" s="12">
        <v>7</v>
      </c>
      <c r="I19" s="6" t="s">
        <v>22</v>
      </c>
      <c r="J19" s="6" t="s">
        <v>80</v>
      </c>
      <c r="K19" s="6" t="s">
        <v>17</v>
      </c>
      <c r="L19" t="str">
        <f>VLOOKUP(E19,Lookup_Data!$C$7:$E$25,2,FALSE)</f>
        <v>Wales</v>
      </c>
      <c r="M19" t="str">
        <f>VLOOKUP(E19,Lookup_Data!$C$7:$E$25,3,FALSE)</f>
        <v>None</v>
      </c>
      <c r="N19" s="12">
        <f t="shared" si="0"/>
        <v>0</v>
      </c>
      <c r="O19" s="12">
        <f t="shared" si="1"/>
        <v>4</v>
      </c>
      <c r="P19" s="12">
        <f t="shared" si="2"/>
        <v>4</v>
      </c>
      <c r="Q19" s="12">
        <f t="shared" si="3"/>
        <v>1</v>
      </c>
      <c r="R19" s="12" t="str">
        <f t="shared" si="4"/>
        <v>A</v>
      </c>
      <c r="S19" s="12" t="str">
        <f t="shared" si="5"/>
        <v>Bangor 'A'</v>
      </c>
      <c r="T19" s="12">
        <f t="shared" si="6"/>
        <v>1884</v>
      </c>
      <c r="U19" s="12">
        <f t="shared" si="7"/>
        <v>240</v>
      </c>
      <c r="V19" s="12">
        <f t="shared" si="8"/>
        <v>33</v>
      </c>
    </row>
    <row r="20" spans="2:22" x14ac:dyDescent="0.2">
      <c r="B20" s="6" t="s">
        <v>12</v>
      </c>
      <c r="C20" s="7">
        <v>37603</v>
      </c>
      <c r="D20" s="8" t="s">
        <v>139</v>
      </c>
      <c r="E20" s="8" t="s">
        <v>79</v>
      </c>
      <c r="F20" s="6">
        <v>432</v>
      </c>
      <c r="G20" s="6">
        <v>60</v>
      </c>
      <c r="H20" s="6">
        <v>6</v>
      </c>
      <c r="I20" s="6" t="s">
        <v>22</v>
      </c>
      <c r="J20" s="6" t="s">
        <v>18</v>
      </c>
      <c r="K20" s="6" t="s">
        <v>17</v>
      </c>
      <c r="L20" t="str">
        <f>VLOOKUP(E20,Lookup_Data!$C$7:$E$25,2,FALSE)</f>
        <v>Wales</v>
      </c>
      <c r="M20" t="str">
        <f>VLOOKUP(E20,Lookup_Data!$C$7:$E$25,3,FALSE)</f>
        <v>None</v>
      </c>
      <c r="N20" s="12">
        <f t="shared" si="0"/>
        <v>0</v>
      </c>
      <c r="O20" s="12">
        <f t="shared" si="1"/>
        <v>5</v>
      </c>
      <c r="P20" s="12">
        <f t="shared" si="2"/>
        <v>1</v>
      </c>
      <c r="Q20" s="12">
        <f t="shared" si="3"/>
        <v>0</v>
      </c>
      <c r="R20" s="12" t="str">
        <f t="shared" si="4"/>
        <v/>
      </c>
      <c r="S20" s="12" t="str">
        <f t="shared" si="5"/>
        <v/>
      </c>
      <c r="T20" s="12">
        <f t="shared" si="6"/>
        <v>0</v>
      </c>
      <c r="U20" s="12">
        <f t="shared" si="7"/>
        <v>0</v>
      </c>
      <c r="V20" s="12">
        <f t="shared" si="8"/>
        <v>0</v>
      </c>
    </row>
    <row r="21" spans="2:22" x14ac:dyDescent="0.2">
      <c r="B21" s="6" t="s">
        <v>12</v>
      </c>
      <c r="C21" s="7">
        <v>37650</v>
      </c>
      <c r="D21" s="8" t="s">
        <v>144</v>
      </c>
      <c r="E21" s="8" t="s">
        <v>79</v>
      </c>
      <c r="F21" s="6">
        <v>418</v>
      </c>
      <c r="G21" s="6">
        <v>60</v>
      </c>
      <c r="H21" s="6">
        <v>4</v>
      </c>
      <c r="I21" s="6" t="s">
        <v>22</v>
      </c>
      <c r="J21" s="6" t="s">
        <v>18</v>
      </c>
      <c r="K21" s="6" t="s">
        <v>17</v>
      </c>
      <c r="L21" t="str">
        <f>VLOOKUP(E21,Lookup_Data!$C$7:$E$25,2,FALSE)</f>
        <v>Wales</v>
      </c>
      <c r="M21" t="str">
        <f>VLOOKUP(E21,Lookup_Data!$C$7:$E$25,3,FALSE)</f>
        <v>None</v>
      </c>
      <c r="N21" s="12">
        <f t="shared" si="0"/>
        <v>0</v>
      </c>
      <c r="O21" s="12">
        <f t="shared" si="1"/>
        <v>6</v>
      </c>
      <c r="P21" s="12">
        <f t="shared" si="2"/>
        <v>2</v>
      </c>
      <c r="Q21" s="12">
        <f t="shared" si="3"/>
        <v>0</v>
      </c>
      <c r="R21" s="12" t="str">
        <f t="shared" si="4"/>
        <v/>
      </c>
      <c r="S21" s="12" t="str">
        <f t="shared" si="5"/>
        <v/>
      </c>
      <c r="T21" s="12">
        <f t="shared" si="6"/>
        <v>0</v>
      </c>
      <c r="U21" s="12">
        <f t="shared" si="7"/>
        <v>0</v>
      </c>
      <c r="V21" s="12">
        <f t="shared" si="8"/>
        <v>0</v>
      </c>
    </row>
    <row r="22" spans="2:22" x14ac:dyDescent="0.2">
      <c r="B22" s="6" t="s">
        <v>12</v>
      </c>
      <c r="C22" s="7">
        <v>37650</v>
      </c>
      <c r="D22" s="8" t="s">
        <v>156</v>
      </c>
      <c r="E22" s="8" t="s">
        <v>79</v>
      </c>
      <c r="F22" s="6">
        <v>359</v>
      </c>
      <c r="G22" s="6">
        <v>57</v>
      </c>
      <c r="H22" s="6">
        <v>2</v>
      </c>
      <c r="I22" s="6" t="s">
        <v>22</v>
      </c>
      <c r="J22" s="6" t="s">
        <v>18</v>
      </c>
      <c r="K22" s="6" t="s">
        <v>53</v>
      </c>
      <c r="L22" t="str">
        <f>VLOOKUP(E22,Lookup_Data!$C$7:$E$25,2,FALSE)</f>
        <v>Wales</v>
      </c>
      <c r="M22" t="str">
        <f>VLOOKUP(E22,Lookup_Data!$C$7:$E$25,3,FALSE)</f>
        <v>None</v>
      </c>
      <c r="N22" s="12">
        <f t="shared" si="0"/>
        <v>0</v>
      </c>
      <c r="O22" s="12">
        <f t="shared" si="1"/>
        <v>7</v>
      </c>
      <c r="P22" s="12">
        <f t="shared" si="2"/>
        <v>3</v>
      </c>
      <c r="Q22" s="12">
        <f t="shared" si="3"/>
        <v>0</v>
      </c>
      <c r="R22" s="12" t="str">
        <f t="shared" si="4"/>
        <v/>
      </c>
      <c r="S22" s="12" t="str">
        <f t="shared" si="5"/>
        <v/>
      </c>
      <c r="T22" s="12">
        <f t="shared" si="6"/>
        <v>0</v>
      </c>
      <c r="U22" s="12">
        <f t="shared" si="7"/>
        <v>0</v>
      </c>
      <c r="V22" s="12">
        <f t="shared" si="8"/>
        <v>0</v>
      </c>
    </row>
    <row r="23" spans="2:22" x14ac:dyDescent="0.2">
      <c r="B23" s="6" t="s">
        <v>12</v>
      </c>
      <c r="C23" s="7">
        <v>37603</v>
      </c>
      <c r="D23" s="8" t="s">
        <v>160</v>
      </c>
      <c r="E23" s="8" t="s">
        <v>79</v>
      </c>
      <c r="F23" s="6">
        <v>352</v>
      </c>
      <c r="G23" s="6">
        <v>57</v>
      </c>
      <c r="H23" s="6">
        <v>6</v>
      </c>
      <c r="I23" s="6" t="s">
        <v>22</v>
      </c>
      <c r="J23" s="6" t="s">
        <v>80</v>
      </c>
      <c r="K23" s="6" t="s">
        <v>53</v>
      </c>
      <c r="L23" t="str">
        <f>VLOOKUP(E23,Lookup_Data!$C$7:$E$25,2,FALSE)</f>
        <v>Wales</v>
      </c>
      <c r="M23" t="str">
        <f>VLOOKUP(E23,Lookup_Data!$C$7:$E$25,3,FALSE)</f>
        <v>None</v>
      </c>
      <c r="N23" s="12">
        <f t="shared" si="0"/>
        <v>0</v>
      </c>
      <c r="O23" s="12">
        <f t="shared" si="1"/>
        <v>8</v>
      </c>
      <c r="P23" s="12">
        <f t="shared" si="2"/>
        <v>4</v>
      </c>
      <c r="Q23" s="12">
        <f t="shared" si="3"/>
        <v>2</v>
      </c>
      <c r="R23" s="12" t="str">
        <f t="shared" si="4"/>
        <v>B</v>
      </c>
      <c r="S23" s="12" t="str">
        <f t="shared" si="5"/>
        <v>Bangor 'B'</v>
      </c>
      <c r="T23" s="12">
        <f t="shared" si="6"/>
        <v>1561</v>
      </c>
      <c r="U23" s="12">
        <f t="shared" si="7"/>
        <v>234</v>
      </c>
      <c r="V23" s="12">
        <f t="shared" si="8"/>
        <v>18</v>
      </c>
    </row>
    <row r="24" spans="2:22" x14ac:dyDescent="0.2">
      <c r="B24" s="6" t="s">
        <v>12</v>
      </c>
      <c r="C24" s="7">
        <v>37603</v>
      </c>
      <c r="D24" s="8" t="s">
        <v>166</v>
      </c>
      <c r="E24" s="14" t="s">
        <v>79</v>
      </c>
      <c r="F24" s="15">
        <v>339</v>
      </c>
      <c r="G24" s="15">
        <v>58</v>
      </c>
      <c r="H24" s="15">
        <v>2</v>
      </c>
      <c r="I24" s="6" t="s">
        <v>22</v>
      </c>
      <c r="J24" s="6" t="s">
        <v>18</v>
      </c>
      <c r="K24" s="6" t="s">
        <v>53</v>
      </c>
      <c r="L24" t="str">
        <f>VLOOKUP(E24,Lookup_Data!$C$7:$E$25,2,FALSE)</f>
        <v>Wales</v>
      </c>
      <c r="M24" t="str">
        <f>VLOOKUP(E24,Lookup_Data!$C$7:$E$25,3,FALSE)</f>
        <v>None</v>
      </c>
      <c r="N24" s="12">
        <f t="shared" si="0"/>
        <v>0</v>
      </c>
      <c r="O24" s="12">
        <f t="shared" si="1"/>
        <v>9</v>
      </c>
      <c r="P24" s="12">
        <f t="shared" si="2"/>
        <v>1</v>
      </c>
      <c r="Q24" s="12">
        <f t="shared" si="3"/>
        <v>0</v>
      </c>
      <c r="R24" s="12" t="str">
        <f t="shared" si="4"/>
        <v/>
      </c>
      <c r="S24" s="12" t="str">
        <f t="shared" si="5"/>
        <v/>
      </c>
      <c r="T24" s="12">
        <f t="shared" ref="T24:V53" si="9">IF($P24=1,F24,IF($P24=2,F24+F23,IF($P24=3,F24+F23+F22,IF($P24=4,F24+F23+F22+F21,0))))*IF($N25=1,1,IF($P24=4,1,0))</f>
        <v>0</v>
      </c>
      <c r="U24" s="12">
        <f t="shared" si="9"/>
        <v>0</v>
      </c>
      <c r="V24" s="12">
        <f t="shared" si="9"/>
        <v>0</v>
      </c>
    </row>
    <row r="25" spans="2:22" x14ac:dyDescent="0.2">
      <c r="B25" s="6" t="s">
        <v>12</v>
      </c>
      <c r="C25" s="7">
        <v>37603</v>
      </c>
      <c r="D25" s="8" t="s">
        <v>171</v>
      </c>
      <c r="E25" s="8" t="s">
        <v>79</v>
      </c>
      <c r="F25" s="6">
        <v>326</v>
      </c>
      <c r="G25" s="6">
        <v>60</v>
      </c>
      <c r="H25" s="6">
        <v>4</v>
      </c>
      <c r="I25" s="6" t="s">
        <v>15</v>
      </c>
      <c r="J25" s="6" t="s">
        <v>80</v>
      </c>
      <c r="K25" s="6" t="s">
        <v>53</v>
      </c>
      <c r="L25" t="str">
        <f>VLOOKUP(E25,Lookup_Data!$C$7:$E$25,2,FALSE)</f>
        <v>Wales</v>
      </c>
      <c r="M25" t="str">
        <f>VLOOKUP(E25,Lookup_Data!$C$7:$E$25,3,FALSE)</f>
        <v>None</v>
      </c>
      <c r="N25" s="12">
        <f t="shared" si="0"/>
        <v>0</v>
      </c>
      <c r="O25" s="12">
        <f t="shared" si="1"/>
        <v>10</v>
      </c>
      <c r="P25" s="12">
        <f t="shared" si="2"/>
        <v>2</v>
      </c>
      <c r="Q25" s="12">
        <f t="shared" si="3"/>
        <v>0</v>
      </c>
      <c r="R25" s="12" t="str">
        <f t="shared" si="4"/>
        <v/>
      </c>
      <c r="S25" s="12" t="str">
        <f t="shared" si="5"/>
        <v/>
      </c>
      <c r="T25" s="12">
        <f t="shared" si="9"/>
        <v>0</v>
      </c>
      <c r="U25" s="12">
        <f t="shared" si="9"/>
        <v>0</v>
      </c>
      <c r="V25" s="12">
        <f t="shared" si="9"/>
        <v>0</v>
      </c>
    </row>
    <row r="26" spans="2:22" x14ac:dyDescent="0.2">
      <c r="B26" s="6" t="s">
        <v>12</v>
      </c>
      <c r="C26" s="7">
        <v>37603</v>
      </c>
      <c r="D26" s="8" t="s">
        <v>181</v>
      </c>
      <c r="E26" s="8" t="s">
        <v>79</v>
      </c>
      <c r="F26" s="6">
        <v>226</v>
      </c>
      <c r="G26" s="6">
        <v>46</v>
      </c>
      <c r="H26" s="6">
        <v>0</v>
      </c>
      <c r="I26" s="6" t="s">
        <v>22</v>
      </c>
      <c r="J26" s="6" t="s">
        <v>80</v>
      </c>
      <c r="K26" s="6" t="s">
        <v>17</v>
      </c>
      <c r="L26" t="str">
        <f>VLOOKUP(E26,Lookup_Data!$C$7:$E$25,2,FALSE)</f>
        <v>Wales</v>
      </c>
      <c r="M26" t="str">
        <f>VLOOKUP(E26,Lookup_Data!$C$7:$E$25,3,FALSE)</f>
        <v>None</v>
      </c>
      <c r="N26" s="12">
        <f t="shared" si="0"/>
        <v>0</v>
      </c>
      <c r="O26" s="12">
        <f t="shared" si="1"/>
        <v>11</v>
      </c>
      <c r="P26" s="12">
        <f t="shared" si="2"/>
        <v>3</v>
      </c>
      <c r="Q26" s="12">
        <f t="shared" si="3"/>
        <v>0</v>
      </c>
      <c r="R26" s="12" t="str">
        <f t="shared" si="4"/>
        <v/>
      </c>
      <c r="S26" s="12" t="str">
        <f t="shared" si="5"/>
        <v/>
      </c>
      <c r="T26" s="12">
        <f t="shared" si="9"/>
        <v>0</v>
      </c>
      <c r="U26" s="12">
        <f t="shared" si="9"/>
        <v>0</v>
      </c>
      <c r="V26" s="12">
        <f t="shared" si="9"/>
        <v>0</v>
      </c>
    </row>
    <row r="27" spans="2:22" x14ac:dyDescent="0.2">
      <c r="B27" s="6" t="s">
        <v>12</v>
      </c>
      <c r="C27" s="7">
        <v>37650</v>
      </c>
      <c r="D27" s="8" t="s">
        <v>182</v>
      </c>
      <c r="E27" s="8" t="s">
        <v>79</v>
      </c>
      <c r="F27" s="6">
        <v>213</v>
      </c>
      <c r="G27" s="6">
        <v>43</v>
      </c>
      <c r="H27" s="6">
        <v>1</v>
      </c>
      <c r="I27" s="6" t="s">
        <v>22</v>
      </c>
      <c r="J27" s="6" t="s">
        <v>80</v>
      </c>
      <c r="K27" s="6" t="s">
        <v>53</v>
      </c>
      <c r="L27" t="str">
        <f>VLOOKUP(E27,Lookup_Data!$C$7:$E$25,2,FALSE)</f>
        <v>Wales</v>
      </c>
      <c r="M27" t="str">
        <f>VLOOKUP(E27,Lookup_Data!$C$7:$E$25,3,FALSE)</f>
        <v>None</v>
      </c>
      <c r="N27" s="12">
        <f t="shared" si="0"/>
        <v>0</v>
      </c>
      <c r="O27" s="12">
        <f t="shared" si="1"/>
        <v>12</v>
      </c>
      <c r="P27" s="12">
        <f t="shared" si="2"/>
        <v>4</v>
      </c>
      <c r="Q27" s="12">
        <f t="shared" si="3"/>
        <v>3</v>
      </c>
      <c r="R27" s="12" t="str">
        <f t="shared" si="4"/>
        <v>C</v>
      </c>
      <c r="S27" s="12" t="str">
        <f t="shared" si="5"/>
        <v>Bangor 'C'</v>
      </c>
      <c r="T27" s="12">
        <f t="shared" si="9"/>
        <v>1104</v>
      </c>
      <c r="U27" s="12">
        <f t="shared" si="9"/>
        <v>207</v>
      </c>
      <c r="V27" s="12">
        <f t="shared" si="9"/>
        <v>7</v>
      </c>
    </row>
    <row r="28" spans="2:22" x14ac:dyDescent="0.2">
      <c r="B28" s="6" t="s">
        <v>12</v>
      </c>
      <c r="C28" s="7">
        <v>37650</v>
      </c>
      <c r="D28" s="8" t="s">
        <v>183</v>
      </c>
      <c r="E28" s="8" t="s">
        <v>79</v>
      </c>
      <c r="F28" s="6">
        <v>212</v>
      </c>
      <c r="G28" s="6">
        <v>46</v>
      </c>
      <c r="H28" s="6">
        <v>0</v>
      </c>
      <c r="I28" s="6" t="s">
        <v>15</v>
      </c>
      <c r="J28" s="6" t="s">
        <v>80</v>
      </c>
      <c r="K28" s="6" t="s">
        <v>17</v>
      </c>
      <c r="L28" t="str">
        <f>VLOOKUP(E28,Lookup_Data!$C$7:$E$25,2,FALSE)</f>
        <v>Wales</v>
      </c>
      <c r="M28" t="str">
        <f>VLOOKUP(E28,Lookup_Data!$C$7:$E$25,3,FALSE)</f>
        <v>None</v>
      </c>
      <c r="N28" s="12">
        <f t="shared" si="0"/>
        <v>0</v>
      </c>
      <c r="O28" s="12">
        <f t="shared" si="1"/>
        <v>13</v>
      </c>
      <c r="P28" s="12">
        <f t="shared" si="2"/>
        <v>1</v>
      </c>
      <c r="Q28" s="12">
        <f t="shared" si="3"/>
        <v>0</v>
      </c>
      <c r="R28" s="12" t="str">
        <f t="shared" si="4"/>
        <v/>
      </c>
      <c r="S28" s="12" t="str">
        <f t="shared" si="5"/>
        <v/>
      </c>
      <c r="T28" s="12">
        <f t="shared" si="9"/>
        <v>0</v>
      </c>
      <c r="U28" s="12">
        <f t="shared" si="9"/>
        <v>0</v>
      </c>
      <c r="V28" s="12">
        <f t="shared" si="9"/>
        <v>0</v>
      </c>
    </row>
    <row r="29" spans="2:22" x14ac:dyDescent="0.2">
      <c r="B29" s="6" t="s">
        <v>12</v>
      </c>
      <c r="C29" s="7">
        <v>37603</v>
      </c>
      <c r="D29" s="8" t="s">
        <v>184</v>
      </c>
      <c r="E29" s="8" t="s">
        <v>79</v>
      </c>
      <c r="F29" s="6">
        <v>200</v>
      </c>
      <c r="G29" s="6">
        <v>43</v>
      </c>
      <c r="H29" s="6">
        <v>0</v>
      </c>
      <c r="I29" s="6" t="s">
        <v>22</v>
      </c>
      <c r="J29" s="6" t="s">
        <v>80</v>
      </c>
      <c r="K29" s="6" t="s">
        <v>53</v>
      </c>
      <c r="L29" t="str">
        <f>VLOOKUP(E29,Lookup_Data!$C$7:$E$25,2,FALSE)</f>
        <v>Wales</v>
      </c>
      <c r="M29" t="str">
        <f>VLOOKUP(E29,Lookup_Data!$C$7:$E$25,3,FALSE)</f>
        <v>None</v>
      </c>
      <c r="N29" s="12">
        <f t="shared" si="0"/>
        <v>0</v>
      </c>
      <c r="O29" s="12">
        <f t="shared" si="1"/>
        <v>14</v>
      </c>
      <c r="P29" s="12">
        <f t="shared" si="2"/>
        <v>2</v>
      </c>
      <c r="Q29" s="12">
        <f t="shared" si="3"/>
        <v>4</v>
      </c>
      <c r="R29" s="12" t="str">
        <f t="shared" si="4"/>
        <v>D</v>
      </c>
      <c r="S29" s="12" t="str">
        <f t="shared" si="5"/>
        <v>Bangor 'D'</v>
      </c>
      <c r="T29" s="12">
        <f t="shared" si="9"/>
        <v>412</v>
      </c>
      <c r="U29" s="12">
        <f t="shared" si="9"/>
        <v>89</v>
      </c>
      <c r="V29" s="12">
        <f t="shared" si="9"/>
        <v>0</v>
      </c>
    </row>
    <row r="30" spans="2:22" x14ac:dyDescent="0.2">
      <c r="B30" s="6" t="s">
        <v>12</v>
      </c>
      <c r="C30" s="7">
        <v>37611</v>
      </c>
      <c r="D30" s="8" t="s">
        <v>127</v>
      </c>
      <c r="E30" s="8" t="s">
        <v>36</v>
      </c>
      <c r="F30" s="6">
        <v>451</v>
      </c>
      <c r="G30" s="6">
        <v>60</v>
      </c>
      <c r="H30" s="6">
        <v>4</v>
      </c>
      <c r="I30" s="6" t="s">
        <v>15</v>
      </c>
      <c r="J30" s="6" t="s">
        <v>18</v>
      </c>
      <c r="K30" s="6" t="s">
        <v>53</v>
      </c>
      <c r="L30" t="str">
        <f>VLOOKUP(E30,Lookup_Data!$C$7:$E$25,2,FALSE)</f>
        <v>England</v>
      </c>
      <c r="M30" t="str">
        <f>VLOOKUP(E30,Lookup_Data!$C$7:$E$25,3,FALSE)</f>
        <v>SWWU</v>
      </c>
      <c r="N30" s="12">
        <f t="shared" si="0"/>
        <v>1</v>
      </c>
      <c r="O30" s="12">
        <f t="shared" si="1"/>
        <v>1</v>
      </c>
      <c r="P30" s="12">
        <f t="shared" si="2"/>
        <v>1</v>
      </c>
      <c r="Q30" s="12">
        <f t="shared" si="3"/>
        <v>0</v>
      </c>
      <c r="R30" s="12" t="str">
        <f t="shared" si="4"/>
        <v/>
      </c>
      <c r="S30" s="12" t="str">
        <f t="shared" si="5"/>
        <v/>
      </c>
      <c r="T30" s="12">
        <f>IF($P30=1,F30,IF($P30=2,F30+F29,IF($P30=3,F30+F29+F28,IF($P30=4,F30+F29+F28+F27,0))))*IF($N31=1,1,IF($P30=4,1,0))</f>
        <v>0</v>
      </c>
      <c r="U30" s="12">
        <f>IF($P30=1,G30,IF($P30=2,G30+G29,IF($P30=3,G30+G29+G28,IF($P30=4,G30+G29+G28+G27,0))))*IF($N31=1,1,IF($P30=4,1,0))</f>
        <v>0</v>
      </c>
      <c r="V30" s="12">
        <f>IF($P30=1,H30,IF($P30=2,H30+H29,IF($P30=3,H30+H29+H28,IF($P30=4,H30+H29+H28+H27,0))))*IF($N31=1,1,IF($P30=4,1,0))</f>
        <v>0</v>
      </c>
    </row>
    <row r="31" spans="2:22" x14ac:dyDescent="0.2">
      <c r="B31" s="6" t="s">
        <v>12</v>
      </c>
      <c r="C31" s="7">
        <v>37611</v>
      </c>
      <c r="D31" s="8" t="s">
        <v>135</v>
      </c>
      <c r="E31" s="8" t="s">
        <v>36</v>
      </c>
      <c r="F31" s="6">
        <v>440</v>
      </c>
      <c r="G31" s="6">
        <v>60</v>
      </c>
      <c r="H31" s="6">
        <v>4</v>
      </c>
      <c r="I31" s="6" t="s">
        <v>22</v>
      </c>
      <c r="J31" s="6" t="s">
        <v>18</v>
      </c>
      <c r="K31" s="6" t="s">
        <v>17</v>
      </c>
      <c r="L31" t="str">
        <f>VLOOKUP(E31,Lookup_Data!$C$7:$E$25,2,FALSE)</f>
        <v>England</v>
      </c>
      <c r="M31" t="str">
        <f>VLOOKUP(E31,Lookup_Data!$C$7:$E$25,3,FALSE)</f>
        <v>SWWU</v>
      </c>
      <c r="N31" s="12">
        <f t="shared" si="0"/>
        <v>0</v>
      </c>
      <c r="O31" s="12">
        <f t="shared" si="1"/>
        <v>2</v>
      </c>
      <c r="P31" s="12">
        <f t="shared" si="2"/>
        <v>2</v>
      </c>
      <c r="Q31" s="12">
        <f t="shared" si="3"/>
        <v>1</v>
      </c>
      <c r="R31" s="12" t="str">
        <f t="shared" si="4"/>
        <v>A</v>
      </c>
      <c r="S31" s="12" t="str">
        <f t="shared" si="5"/>
        <v>Bath 'A'</v>
      </c>
      <c r="T31" s="12">
        <f t="shared" si="9"/>
        <v>891</v>
      </c>
      <c r="U31" s="12">
        <f t="shared" si="9"/>
        <v>120</v>
      </c>
      <c r="V31" s="12">
        <f t="shared" si="9"/>
        <v>8</v>
      </c>
    </row>
    <row r="32" spans="2:22" x14ac:dyDescent="0.2">
      <c r="B32" s="6" t="s">
        <v>12</v>
      </c>
      <c r="C32" s="7">
        <v>37598</v>
      </c>
      <c r="D32" s="8" t="s">
        <v>20</v>
      </c>
      <c r="E32" s="8" t="s">
        <v>21</v>
      </c>
      <c r="F32" s="6">
        <v>583</v>
      </c>
      <c r="G32" s="9">
        <v>60</v>
      </c>
      <c r="H32" s="9">
        <v>43</v>
      </c>
      <c r="I32" s="6" t="s">
        <v>22</v>
      </c>
      <c r="J32" s="6" t="s">
        <v>18</v>
      </c>
      <c r="K32" s="6" t="s">
        <v>17</v>
      </c>
      <c r="L32" t="str">
        <f>VLOOKUP(E32,Lookup_Data!$C$7:$E$25,2,FALSE)</f>
        <v>England</v>
      </c>
      <c r="M32" t="str">
        <f>VLOOKUP(E32,Lookup_Data!$C$7:$E$25,3,FALSE)</f>
        <v>BUTTS</v>
      </c>
      <c r="N32" s="12">
        <f t="shared" si="0"/>
        <v>1</v>
      </c>
      <c r="O32" s="12">
        <f t="shared" si="1"/>
        <v>1</v>
      </c>
      <c r="P32" s="12">
        <f t="shared" si="2"/>
        <v>1</v>
      </c>
      <c r="Q32" s="12">
        <f t="shared" si="3"/>
        <v>0</v>
      </c>
      <c r="R32" s="12" t="str">
        <f t="shared" si="4"/>
        <v/>
      </c>
      <c r="S32" s="12" t="str">
        <f t="shared" si="5"/>
        <v/>
      </c>
      <c r="T32" s="12">
        <f t="shared" si="9"/>
        <v>0</v>
      </c>
      <c r="U32" s="12">
        <f t="shared" si="9"/>
        <v>0</v>
      </c>
      <c r="V32" s="12">
        <f t="shared" si="9"/>
        <v>0</v>
      </c>
    </row>
    <row r="33" spans="2:22" x14ac:dyDescent="0.2">
      <c r="B33" s="6" t="s">
        <v>12</v>
      </c>
      <c r="C33" s="7">
        <v>37639</v>
      </c>
      <c r="D33" s="11" t="s">
        <v>93</v>
      </c>
      <c r="E33" s="11" t="s">
        <v>21</v>
      </c>
      <c r="F33" s="12">
        <v>500</v>
      </c>
      <c r="G33" s="12">
        <v>60</v>
      </c>
      <c r="H33" s="12">
        <v>11</v>
      </c>
      <c r="I33" s="6" t="s">
        <v>15</v>
      </c>
      <c r="J33" s="6" t="s">
        <v>18</v>
      </c>
      <c r="K33" s="6" t="s">
        <v>17</v>
      </c>
      <c r="L33" t="str">
        <f>VLOOKUP(E33,Lookup_Data!$C$7:$E$25,2,FALSE)</f>
        <v>England</v>
      </c>
      <c r="M33" t="str">
        <f>VLOOKUP(E33,Lookup_Data!$C$7:$E$25,3,FALSE)</f>
        <v>BUTTS</v>
      </c>
      <c r="N33" s="12">
        <f t="shared" si="0"/>
        <v>0</v>
      </c>
      <c r="O33" s="12">
        <f t="shared" si="1"/>
        <v>2</v>
      </c>
      <c r="P33" s="12">
        <f t="shared" si="2"/>
        <v>2</v>
      </c>
      <c r="Q33" s="12">
        <f t="shared" si="3"/>
        <v>0</v>
      </c>
      <c r="R33" s="12" t="str">
        <f t="shared" si="4"/>
        <v/>
      </c>
      <c r="S33" s="12" t="str">
        <f t="shared" si="5"/>
        <v/>
      </c>
      <c r="T33" s="12">
        <f t="shared" ref="T33:V34" si="10">IF($P33=1,F33,IF($P33=2,F33+F32,IF($P33=3,F33+F32+F31,IF($P33=4,F33+F32+F31+F30,0))))*IF($N34=1,1,IF($P33=4,1,0))</f>
        <v>0</v>
      </c>
      <c r="U33" s="12">
        <f t="shared" si="10"/>
        <v>0</v>
      </c>
      <c r="V33" s="12">
        <f t="shared" si="10"/>
        <v>0</v>
      </c>
    </row>
    <row r="34" spans="2:22" x14ac:dyDescent="0.2">
      <c r="B34" s="6" t="s">
        <v>12</v>
      </c>
      <c r="C34" s="7">
        <v>37598</v>
      </c>
      <c r="D34" s="8" t="s">
        <v>101</v>
      </c>
      <c r="E34" s="8" t="s">
        <v>21</v>
      </c>
      <c r="F34" s="6">
        <v>486</v>
      </c>
      <c r="G34" s="6">
        <v>60</v>
      </c>
      <c r="H34" s="6">
        <v>8</v>
      </c>
      <c r="I34" s="6" t="s">
        <v>22</v>
      </c>
      <c r="J34" s="6" t="s">
        <v>18</v>
      </c>
      <c r="K34" s="6" t="s">
        <v>53</v>
      </c>
      <c r="L34" t="str">
        <f>VLOOKUP(E34,Lookup_Data!$C$7:$E$25,2,FALSE)</f>
        <v>England</v>
      </c>
      <c r="M34" t="str">
        <f>VLOOKUP(E34,Lookup_Data!$C$7:$E$25,3,FALSE)</f>
        <v>BUTTS</v>
      </c>
      <c r="N34" s="12">
        <f t="shared" si="0"/>
        <v>0</v>
      </c>
      <c r="O34" s="12">
        <f t="shared" si="1"/>
        <v>3</v>
      </c>
      <c r="P34" s="12">
        <f t="shared" si="2"/>
        <v>3</v>
      </c>
      <c r="Q34" s="12">
        <f t="shared" si="3"/>
        <v>0</v>
      </c>
      <c r="R34" s="12" t="str">
        <f t="shared" si="4"/>
        <v/>
      </c>
      <c r="S34" s="12" t="str">
        <f t="shared" si="5"/>
        <v/>
      </c>
      <c r="T34" s="12">
        <f t="shared" si="10"/>
        <v>0</v>
      </c>
      <c r="U34" s="12">
        <f t="shared" si="10"/>
        <v>0</v>
      </c>
      <c r="V34" s="12">
        <f t="shared" si="10"/>
        <v>0</v>
      </c>
    </row>
    <row r="35" spans="2:22" x14ac:dyDescent="0.2">
      <c r="B35" s="6" t="s">
        <v>12</v>
      </c>
      <c r="C35" s="7">
        <v>37646</v>
      </c>
      <c r="D35" s="8" t="s">
        <v>112</v>
      </c>
      <c r="E35" s="8" t="s">
        <v>21</v>
      </c>
      <c r="F35" s="6">
        <v>469</v>
      </c>
      <c r="G35" s="6">
        <v>60</v>
      </c>
      <c r="H35" s="6">
        <v>7</v>
      </c>
      <c r="I35" s="6" t="s">
        <v>15</v>
      </c>
      <c r="J35" s="6" t="s">
        <v>18</v>
      </c>
      <c r="K35" s="6" t="s">
        <v>17</v>
      </c>
      <c r="L35" t="str">
        <f>VLOOKUP(E35,Lookup_Data!$C$7:$E$25,2,FALSE)</f>
        <v>England</v>
      </c>
      <c r="M35" t="str">
        <f>VLOOKUP(E35,Lookup_Data!$C$7:$E$25,3,FALSE)</f>
        <v>BUTTS</v>
      </c>
      <c r="N35" s="12">
        <f t="shared" si="0"/>
        <v>0</v>
      </c>
      <c r="O35" s="12">
        <f t="shared" si="1"/>
        <v>4</v>
      </c>
      <c r="P35" s="12">
        <f t="shared" si="2"/>
        <v>4</v>
      </c>
      <c r="Q35" s="12">
        <f t="shared" si="3"/>
        <v>1</v>
      </c>
      <c r="R35" s="12" t="str">
        <f t="shared" si="4"/>
        <v>A</v>
      </c>
      <c r="S35" s="12" t="str">
        <f t="shared" si="5"/>
        <v>Birmingham 'A'</v>
      </c>
      <c r="T35" s="12">
        <f t="shared" si="9"/>
        <v>2038</v>
      </c>
      <c r="U35" s="12">
        <f t="shared" si="9"/>
        <v>240</v>
      </c>
      <c r="V35" s="12">
        <f t="shared" si="9"/>
        <v>69</v>
      </c>
    </row>
    <row r="36" spans="2:22" x14ac:dyDescent="0.2">
      <c r="B36" s="6" t="s">
        <v>12</v>
      </c>
      <c r="C36" s="7">
        <v>37646</v>
      </c>
      <c r="D36" s="8" t="s">
        <v>114</v>
      </c>
      <c r="E36" s="8" t="s">
        <v>21</v>
      </c>
      <c r="F36" s="6">
        <v>466</v>
      </c>
      <c r="G36" s="6">
        <v>60</v>
      </c>
      <c r="H36" s="6">
        <v>6</v>
      </c>
      <c r="I36" s="6" t="s">
        <v>22</v>
      </c>
      <c r="J36" s="6" t="s">
        <v>18</v>
      </c>
      <c r="K36" s="6" t="s">
        <v>17</v>
      </c>
      <c r="L36" t="str">
        <f>VLOOKUP(E36,Lookup_Data!$C$7:$E$25,2,FALSE)</f>
        <v>England</v>
      </c>
      <c r="M36" t="str">
        <f>VLOOKUP(E36,Lookup_Data!$C$7:$E$25,3,FALSE)</f>
        <v>BUTTS</v>
      </c>
      <c r="N36" s="12">
        <f t="shared" si="0"/>
        <v>0</v>
      </c>
      <c r="O36" s="12">
        <f t="shared" si="1"/>
        <v>5</v>
      </c>
      <c r="P36" s="12">
        <f t="shared" si="2"/>
        <v>1</v>
      </c>
      <c r="Q36" s="12">
        <f t="shared" si="3"/>
        <v>0</v>
      </c>
      <c r="R36" s="12" t="str">
        <f t="shared" si="4"/>
        <v/>
      </c>
      <c r="S36" s="12" t="str">
        <f t="shared" si="5"/>
        <v/>
      </c>
      <c r="T36" s="12">
        <f t="shared" si="9"/>
        <v>0</v>
      </c>
      <c r="U36" s="12">
        <f t="shared" si="9"/>
        <v>0</v>
      </c>
      <c r="V36" s="12">
        <f t="shared" si="9"/>
        <v>0</v>
      </c>
    </row>
    <row r="37" spans="2:22" x14ac:dyDescent="0.2">
      <c r="B37" s="6" t="s">
        <v>12</v>
      </c>
      <c r="C37" s="7">
        <v>37646</v>
      </c>
      <c r="D37" s="8" t="s">
        <v>130</v>
      </c>
      <c r="E37" s="8" t="s">
        <v>21</v>
      </c>
      <c r="F37" s="6">
        <v>448</v>
      </c>
      <c r="G37" s="6">
        <v>60</v>
      </c>
      <c r="H37" s="6">
        <v>4</v>
      </c>
      <c r="I37" s="6" t="s">
        <v>22</v>
      </c>
      <c r="J37" s="6" t="s">
        <v>18</v>
      </c>
      <c r="K37" s="6" t="s">
        <v>17</v>
      </c>
      <c r="L37" t="str">
        <f>VLOOKUP(E37,Lookup_Data!$C$7:$E$25,2,FALSE)</f>
        <v>England</v>
      </c>
      <c r="M37" t="str">
        <f>VLOOKUP(E37,Lookup_Data!$C$7:$E$25,3,FALSE)</f>
        <v>BUTTS</v>
      </c>
      <c r="N37" s="12">
        <f t="shared" si="0"/>
        <v>0</v>
      </c>
      <c r="O37" s="12">
        <f t="shared" si="1"/>
        <v>6</v>
      </c>
      <c r="P37" s="12">
        <f t="shared" si="2"/>
        <v>2</v>
      </c>
      <c r="Q37" s="12">
        <f t="shared" si="3"/>
        <v>0</v>
      </c>
      <c r="R37" s="12" t="str">
        <f t="shared" si="4"/>
        <v/>
      </c>
      <c r="S37" s="12" t="str">
        <f t="shared" si="5"/>
        <v/>
      </c>
      <c r="T37" s="12">
        <f t="shared" si="9"/>
        <v>0</v>
      </c>
      <c r="U37" s="12">
        <f t="shared" si="9"/>
        <v>0</v>
      </c>
      <c r="V37" s="12">
        <f t="shared" si="9"/>
        <v>0</v>
      </c>
    </row>
    <row r="38" spans="2:22" x14ac:dyDescent="0.2">
      <c r="B38" s="6" t="s">
        <v>12</v>
      </c>
      <c r="C38" s="7">
        <v>37646</v>
      </c>
      <c r="D38" s="8" t="s">
        <v>140</v>
      </c>
      <c r="E38" s="8" t="s">
        <v>21</v>
      </c>
      <c r="F38" s="6">
        <v>430</v>
      </c>
      <c r="G38" s="6">
        <v>60</v>
      </c>
      <c r="H38" s="6">
        <v>7</v>
      </c>
      <c r="I38" s="6" t="s">
        <v>15</v>
      </c>
      <c r="J38" s="6" t="s">
        <v>18</v>
      </c>
      <c r="K38" s="6" t="s">
        <v>53</v>
      </c>
      <c r="L38" t="str">
        <f>VLOOKUP(E38,Lookup_Data!$C$7:$E$25,2,FALSE)</f>
        <v>England</v>
      </c>
      <c r="M38" t="str">
        <f>VLOOKUP(E38,Lookup_Data!$C$7:$E$25,3,FALSE)</f>
        <v>BUTTS</v>
      </c>
      <c r="N38" s="12">
        <f t="shared" si="0"/>
        <v>0</v>
      </c>
      <c r="O38" s="12">
        <f t="shared" si="1"/>
        <v>7</v>
      </c>
      <c r="P38" s="12">
        <f t="shared" si="2"/>
        <v>3</v>
      </c>
      <c r="Q38" s="12">
        <f t="shared" si="3"/>
        <v>0</v>
      </c>
      <c r="R38" s="12" t="str">
        <f t="shared" si="4"/>
        <v/>
      </c>
      <c r="S38" s="12" t="str">
        <f t="shared" si="5"/>
        <v/>
      </c>
      <c r="T38" s="12">
        <f t="shared" si="9"/>
        <v>0</v>
      </c>
      <c r="U38" s="12">
        <f t="shared" si="9"/>
        <v>0</v>
      </c>
      <c r="V38" s="12">
        <f t="shared" si="9"/>
        <v>0</v>
      </c>
    </row>
    <row r="39" spans="2:22" x14ac:dyDescent="0.2">
      <c r="B39" s="6" t="s">
        <v>12</v>
      </c>
      <c r="C39" s="10">
        <v>37646</v>
      </c>
      <c r="D39" s="11" t="s">
        <v>159</v>
      </c>
      <c r="E39" s="11" t="s">
        <v>21</v>
      </c>
      <c r="F39" s="12">
        <v>352</v>
      </c>
      <c r="G39" s="12">
        <v>59</v>
      </c>
      <c r="H39" s="12">
        <v>3</v>
      </c>
      <c r="I39" s="6" t="s">
        <v>15</v>
      </c>
      <c r="J39" s="6" t="s">
        <v>18</v>
      </c>
      <c r="K39" s="6" t="s">
        <v>53</v>
      </c>
      <c r="L39" t="str">
        <f>VLOOKUP(E39,Lookup_Data!$C$7:$E$25,2,FALSE)</f>
        <v>England</v>
      </c>
      <c r="M39" t="str">
        <f>VLOOKUP(E39,Lookup_Data!$C$7:$E$25,3,FALSE)</f>
        <v>BUTTS</v>
      </c>
      <c r="N39" s="12">
        <f t="shared" si="0"/>
        <v>0</v>
      </c>
      <c r="O39" s="12">
        <f t="shared" si="1"/>
        <v>8</v>
      </c>
      <c r="P39" s="12">
        <f t="shared" si="2"/>
        <v>4</v>
      </c>
      <c r="Q39" s="12">
        <f t="shared" si="3"/>
        <v>2</v>
      </c>
      <c r="R39" s="12" t="str">
        <f t="shared" si="4"/>
        <v>B</v>
      </c>
      <c r="S39" s="12" t="str">
        <f t="shared" si="5"/>
        <v>Birmingham 'B'</v>
      </c>
      <c r="T39" s="12">
        <f t="shared" si="9"/>
        <v>1696</v>
      </c>
      <c r="U39" s="12">
        <f t="shared" si="9"/>
        <v>239</v>
      </c>
      <c r="V39" s="12">
        <f t="shared" si="9"/>
        <v>20</v>
      </c>
    </row>
    <row r="40" spans="2:22" x14ac:dyDescent="0.2">
      <c r="B40" s="6" t="s">
        <v>12</v>
      </c>
      <c r="C40" s="7">
        <v>37646</v>
      </c>
      <c r="D40" s="11" t="s">
        <v>161</v>
      </c>
      <c r="E40" s="11" t="s">
        <v>21</v>
      </c>
      <c r="F40" s="12">
        <v>350</v>
      </c>
      <c r="G40" s="12">
        <v>59</v>
      </c>
      <c r="H40" s="12">
        <v>3</v>
      </c>
      <c r="I40" s="6" t="s">
        <v>15</v>
      </c>
      <c r="J40" s="6" t="s">
        <v>18</v>
      </c>
      <c r="K40" s="6" t="s">
        <v>53</v>
      </c>
      <c r="L40" t="str">
        <f>VLOOKUP(E40,Lookup_Data!$C$7:$E$25,2,FALSE)</f>
        <v>England</v>
      </c>
      <c r="M40" t="str">
        <f>VLOOKUP(E40,Lookup_Data!$C$7:$E$25,3,FALSE)</f>
        <v>BUTTS</v>
      </c>
      <c r="N40" s="12">
        <f t="shared" si="0"/>
        <v>0</v>
      </c>
      <c r="O40" s="12">
        <f t="shared" si="1"/>
        <v>9</v>
      </c>
      <c r="P40" s="12">
        <f t="shared" si="2"/>
        <v>1</v>
      </c>
      <c r="Q40" s="12">
        <f t="shared" si="3"/>
        <v>0</v>
      </c>
      <c r="R40" s="12" t="str">
        <f t="shared" si="4"/>
        <v/>
      </c>
      <c r="S40" s="12" t="str">
        <f t="shared" si="5"/>
        <v/>
      </c>
      <c r="T40" s="12">
        <f t="shared" ref="T40:V41" si="11">IF($P40=1,F40,IF($P40=2,F40+F39,IF($P40=3,F40+F39+F38,IF($P40=4,F40+F39+F38+F37,0))))*IF($N41=1,1,IF($P40=4,1,0))</f>
        <v>0</v>
      </c>
      <c r="U40" s="12">
        <f t="shared" si="11"/>
        <v>0</v>
      </c>
      <c r="V40" s="12">
        <f t="shared" si="11"/>
        <v>0</v>
      </c>
    </row>
    <row r="41" spans="2:22" x14ac:dyDescent="0.2">
      <c r="B41" s="6" t="s">
        <v>12</v>
      </c>
      <c r="C41" s="7">
        <v>37646</v>
      </c>
      <c r="D41" s="8" t="s">
        <v>163</v>
      </c>
      <c r="E41" s="8" t="s">
        <v>21</v>
      </c>
      <c r="F41" s="6">
        <v>349</v>
      </c>
      <c r="G41" s="6">
        <v>56</v>
      </c>
      <c r="H41" s="6">
        <v>3</v>
      </c>
      <c r="I41" s="6" t="s">
        <v>15</v>
      </c>
      <c r="J41" s="6" t="s">
        <v>18</v>
      </c>
      <c r="K41" s="6" t="s">
        <v>53</v>
      </c>
      <c r="L41" t="str">
        <f>VLOOKUP(E41,Lookup_Data!$C$7:$E$25,2,FALSE)</f>
        <v>England</v>
      </c>
      <c r="M41" t="str">
        <f>VLOOKUP(E41,Lookup_Data!$C$7:$E$25,3,FALSE)</f>
        <v>BUTTS</v>
      </c>
      <c r="N41" s="12">
        <f t="shared" si="0"/>
        <v>0</v>
      </c>
      <c r="O41" s="12">
        <f t="shared" si="1"/>
        <v>10</v>
      </c>
      <c r="P41" s="12">
        <f t="shared" si="2"/>
        <v>2</v>
      </c>
      <c r="Q41" s="12">
        <f t="shared" si="3"/>
        <v>0</v>
      </c>
      <c r="R41" s="12" t="str">
        <f t="shared" si="4"/>
        <v/>
      </c>
      <c r="S41" s="12" t="str">
        <f t="shared" si="5"/>
        <v/>
      </c>
      <c r="T41" s="12">
        <f t="shared" si="11"/>
        <v>0</v>
      </c>
      <c r="U41" s="12">
        <f t="shared" si="11"/>
        <v>0</v>
      </c>
      <c r="V41" s="12">
        <f t="shared" si="11"/>
        <v>0</v>
      </c>
    </row>
    <row r="42" spans="2:22" x14ac:dyDescent="0.2">
      <c r="B42" s="6" t="s">
        <v>12</v>
      </c>
      <c r="C42" s="7">
        <v>37646</v>
      </c>
      <c r="D42" s="8" t="s">
        <v>170</v>
      </c>
      <c r="E42" s="8" t="s">
        <v>21</v>
      </c>
      <c r="F42" s="6">
        <v>334</v>
      </c>
      <c r="G42" s="6">
        <v>56</v>
      </c>
      <c r="H42" s="6">
        <v>2</v>
      </c>
      <c r="I42" s="6" t="s">
        <v>22</v>
      </c>
      <c r="J42" s="6" t="s">
        <v>18</v>
      </c>
      <c r="K42" s="6" t="s">
        <v>53</v>
      </c>
      <c r="L42" t="str">
        <f>VLOOKUP(E42,Lookup_Data!$C$7:$E$25,2,FALSE)</f>
        <v>England</v>
      </c>
      <c r="M42" t="str">
        <f>VLOOKUP(E42,Lookup_Data!$C$7:$E$25,3,FALSE)</f>
        <v>BUTTS</v>
      </c>
      <c r="N42" s="12">
        <f t="shared" si="0"/>
        <v>0</v>
      </c>
      <c r="O42" s="12">
        <f t="shared" si="1"/>
        <v>11</v>
      </c>
      <c r="P42" s="12">
        <f t="shared" si="2"/>
        <v>3</v>
      </c>
      <c r="Q42" s="12">
        <f t="shared" si="3"/>
        <v>0</v>
      </c>
      <c r="R42" s="12" t="str">
        <f t="shared" si="4"/>
        <v/>
      </c>
      <c r="S42" s="12" t="str">
        <f t="shared" si="5"/>
        <v/>
      </c>
      <c r="T42" s="12">
        <f t="shared" si="9"/>
        <v>0</v>
      </c>
      <c r="U42" s="12">
        <f t="shared" si="9"/>
        <v>0</v>
      </c>
      <c r="V42" s="12">
        <f t="shared" si="9"/>
        <v>0</v>
      </c>
    </row>
    <row r="43" spans="2:22" x14ac:dyDescent="0.2">
      <c r="B43" s="6" t="s">
        <v>12</v>
      </c>
      <c r="C43" s="7">
        <v>37646</v>
      </c>
      <c r="D43" s="8" t="s">
        <v>186</v>
      </c>
      <c r="E43" s="8" t="s">
        <v>21</v>
      </c>
      <c r="F43" s="6">
        <v>172</v>
      </c>
      <c r="G43" s="6">
        <v>41</v>
      </c>
      <c r="H43" s="6">
        <v>0</v>
      </c>
      <c r="I43" s="6" t="s">
        <v>15</v>
      </c>
      <c r="J43" s="6" t="s">
        <v>18</v>
      </c>
      <c r="K43" s="6" t="s">
        <v>53</v>
      </c>
      <c r="L43" t="str">
        <f>VLOOKUP(E43,Lookup_Data!$C$7:$E$25,2,FALSE)</f>
        <v>England</v>
      </c>
      <c r="M43" t="str">
        <f>VLOOKUP(E43,Lookup_Data!$C$7:$E$25,3,FALSE)</f>
        <v>BUTTS</v>
      </c>
      <c r="N43" s="12">
        <f t="shared" si="0"/>
        <v>0</v>
      </c>
      <c r="O43" s="12">
        <f t="shared" si="1"/>
        <v>12</v>
      </c>
      <c r="P43" s="12">
        <f t="shared" si="2"/>
        <v>4</v>
      </c>
      <c r="Q43" s="12">
        <f t="shared" si="3"/>
        <v>3</v>
      </c>
      <c r="R43" s="12" t="str">
        <f t="shared" si="4"/>
        <v>C</v>
      </c>
      <c r="S43" s="12" t="str">
        <f t="shared" si="5"/>
        <v>Birmingham 'C'</v>
      </c>
      <c r="T43" s="12">
        <f t="shared" ref="T43:V45" si="12">IF($P43=1,F43,IF($P43=2,F43+F42,IF($P43=3,F43+F42+F41,IF($P43=4,F43+F42+F41+F40,0))))*IF($N44=1,1,IF($P43=4,1,0))</f>
        <v>1205</v>
      </c>
      <c r="U43" s="12">
        <f t="shared" si="12"/>
        <v>212</v>
      </c>
      <c r="V43" s="12">
        <f t="shared" si="12"/>
        <v>8</v>
      </c>
    </row>
    <row r="44" spans="2:22" x14ac:dyDescent="0.2">
      <c r="B44" s="6" t="s">
        <v>12</v>
      </c>
      <c r="C44" s="7">
        <v>37622</v>
      </c>
      <c r="D44" s="8" t="s">
        <v>45</v>
      </c>
      <c r="E44" s="8" t="s">
        <v>46</v>
      </c>
      <c r="F44" s="6">
        <v>555</v>
      </c>
      <c r="G44" s="6">
        <v>60</v>
      </c>
      <c r="H44" s="6">
        <v>15</v>
      </c>
      <c r="I44" s="6" t="s">
        <v>22</v>
      </c>
      <c r="J44" s="6" t="s">
        <v>18</v>
      </c>
      <c r="K44" s="6" t="s">
        <v>17</v>
      </c>
      <c r="L44" t="str">
        <f>VLOOKUP(E44,Lookup_Data!$C$7:$E$25,2,FALSE)</f>
        <v>England</v>
      </c>
      <c r="M44" t="str">
        <f>VLOOKUP(E44,Lookup_Data!$C$7:$E$25,3,FALSE)</f>
        <v>NEUAL</v>
      </c>
      <c r="N44" s="12">
        <f t="shared" si="0"/>
        <v>1</v>
      </c>
      <c r="O44" s="12">
        <f t="shared" si="1"/>
        <v>1</v>
      </c>
      <c r="P44" s="12">
        <f t="shared" si="2"/>
        <v>1</v>
      </c>
      <c r="Q44" s="12">
        <f t="shared" si="3"/>
        <v>0</v>
      </c>
      <c r="R44" s="12" t="str">
        <f t="shared" si="4"/>
        <v/>
      </c>
      <c r="S44" s="12" t="str">
        <f t="shared" si="5"/>
        <v/>
      </c>
      <c r="T44" s="12">
        <f t="shared" si="12"/>
        <v>0</v>
      </c>
      <c r="U44" s="12">
        <f t="shared" si="12"/>
        <v>0</v>
      </c>
      <c r="V44" s="12">
        <f t="shared" si="12"/>
        <v>0</v>
      </c>
    </row>
    <row r="45" spans="2:22" x14ac:dyDescent="0.2">
      <c r="B45" s="6" t="s">
        <v>12</v>
      </c>
      <c r="C45" s="7">
        <v>37591</v>
      </c>
      <c r="D45" s="8" t="s">
        <v>57</v>
      </c>
      <c r="E45" s="8" t="s">
        <v>46</v>
      </c>
      <c r="F45" s="6">
        <v>547</v>
      </c>
      <c r="G45" s="6">
        <v>60</v>
      </c>
      <c r="H45" s="6">
        <v>18</v>
      </c>
      <c r="I45" s="6" t="s">
        <v>15</v>
      </c>
      <c r="J45" s="6" t="s">
        <v>18</v>
      </c>
      <c r="K45" s="6" t="s">
        <v>17</v>
      </c>
      <c r="L45" t="str">
        <f>VLOOKUP(E45,Lookup_Data!$C$7:$E$25,2,FALSE)</f>
        <v>England</v>
      </c>
      <c r="M45" t="str">
        <f>VLOOKUP(E45,Lookup_Data!$C$7:$E$25,3,FALSE)</f>
        <v>NEUAL</v>
      </c>
      <c r="N45" s="12">
        <f t="shared" si="0"/>
        <v>0</v>
      </c>
      <c r="O45" s="12">
        <f t="shared" si="1"/>
        <v>2</v>
      </c>
      <c r="P45" s="12">
        <f t="shared" si="2"/>
        <v>2</v>
      </c>
      <c r="Q45" s="12">
        <f t="shared" si="3"/>
        <v>0</v>
      </c>
      <c r="R45" s="12" t="str">
        <f t="shared" si="4"/>
        <v/>
      </c>
      <c r="S45" s="12" t="str">
        <f t="shared" si="5"/>
        <v/>
      </c>
      <c r="T45" s="12">
        <f t="shared" si="12"/>
        <v>0</v>
      </c>
      <c r="U45" s="12">
        <f t="shared" si="12"/>
        <v>0</v>
      </c>
      <c r="V45" s="12">
        <f t="shared" si="12"/>
        <v>0</v>
      </c>
    </row>
    <row r="46" spans="2:22" x14ac:dyDescent="0.2">
      <c r="B46" s="6" t="s">
        <v>12</v>
      </c>
      <c r="C46" s="7">
        <v>37591</v>
      </c>
      <c r="D46" s="8" t="s">
        <v>108</v>
      </c>
      <c r="E46" s="8" t="s">
        <v>46</v>
      </c>
      <c r="F46" s="6">
        <v>476</v>
      </c>
      <c r="G46" s="6">
        <v>60</v>
      </c>
      <c r="H46" s="6">
        <v>7</v>
      </c>
      <c r="I46" s="6" t="s">
        <v>22</v>
      </c>
      <c r="J46" s="6" t="s">
        <v>18</v>
      </c>
      <c r="K46" s="6" t="s">
        <v>17</v>
      </c>
      <c r="L46" t="str">
        <f>VLOOKUP(E46,Lookup_Data!$C$7:$E$25,2,FALSE)</f>
        <v>England</v>
      </c>
      <c r="M46" t="str">
        <f>VLOOKUP(E46,Lookup_Data!$C$7:$E$25,3,FALSE)</f>
        <v>NEUAL</v>
      </c>
      <c r="N46" s="12">
        <f t="shared" si="0"/>
        <v>0</v>
      </c>
      <c r="O46" s="12">
        <f t="shared" si="1"/>
        <v>3</v>
      </c>
      <c r="P46" s="12">
        <f t="shared" si="2"/>
        <v>3</v>
      </c>
      <c r="Q46" s="12">
        <f t="shared" si="3"/>
        <v>0</v>
      </c>
      <c r="R46" s="12" t="str">
        <f t="shared" si="4"/>
        <v/>
      </c>
      <c r="S46" s="12" t="str">
        <f t="shared" si="5"/>
        <v/>
      </c>
      <c r="T46" s="12">
        <f t="shared" si="9"/>
        <v>0</v>
      </c>
      <c r="U46" s="12">
        <f t="shared" si="9"/>
        <v>0</v>
      </c>
      <c r="V46" s="12">
        <f t="shared" si="9"/>
        <v>0</v>
      </c>
    </row>
    <row r="47" spans="2:22" x14ac:dyDescent="0.2">
      <c r="B47" s="6" t="s">
        <v>12</v>
      </c>
      <c r="C47" s="7">
        <v>37622</v>
      </c>
      <c r="D47" s="8" t="s">
        <v>126</v>
      </c>
      <c r="E47" s="8" t="s">
        <v>46</v>
      </c>
      <c r="F47" s="6">
        <v>453</v>
      </c>
      <c r="G47" s="6">
        <v>60</v>
      </c>
      <c r="H47" s="6">
        <v>7</v>
      </c>
      <c r="I47" s="6" t="s">
        <v>22</v>
      </c>
      <c r="J47" s="6" t="s">
        <v>18</v>
      </c>
      <c r="K47" s="6" t="s">
        <v>17</v>
      </c>
      <c r="L47" t="str">
        <f>VLOOKUP(E47,Lookup_Data!$C$7:$E$25,2,FALSE)</f>
        <v>England</v>
      </c>
      <c r="M47" t="str">
        <f>VLOOKUP(E47,Lookup_Data!$C$7:$E$25,3,FALSE)</f>
        <v>NEUAL</v>
      </c>
      <c r="N47" s="12">
        <f t="shared" si="0"/>
        <v>0</v>
      </c>
      <c r="O47" s="12">
        <f t="shared" si="1"/>
        <v>4</v>
      </c>
      <c r="P47" s="12">
        <f t="shared" si="2"/>
        <v>4</v>
      </c>
      <c r="Q47" s="12">
        <f t="shared" si="3"/>
        <v>1</v>
      </c>
      <c r="R47" s="12" t="str">
        <f t="shared" si="4"/>
        <v>A</v>
      </c>
      <c r="S47" s="12" t="str">
        <f t="shared" si="5"/>
        <v>Bradford 'A'</v>
      </c>
      <c r="T47" s="12">
        <f t="shared" ref="T47:V52" si="13">IF($P47=1,F47,IF($P47=2,F47+F46,IF($P47=3,F47+F46+F45,IF($P47=4,F47+F46+F45+F44,0))))*IF($N48=1,1,IF($P47=4,1,0))</f>
        <v>2031</v>
      </c>
      <c r="U47" s="12">
        <f t="shared" si="13"/>
        <v>240</v>
      </c>
      <c r="V47" s="12">
        <f t="shared" si="13"/>
        <v>47</v>
      </c>
    </row>
    <row r="48" spans="2:22" x14ac:dyDescent="0.2">
      <c r="B48" s="6" t="s">
        <v>12</v>
      </c>
      <c r="C48" s="7">
        <v>37591</v>
      </c>
      <c r="D48" s="8" t="s">
        <v>129</v>
      </c>
      <c r="E48" s="8" t="s">
        <v>46</v>
      </c>
      <c r="F48" s="6">
        <v>448</v>
      </c>
      <c r="G48" s="6">
        <v>60</v>
      </c>
      <c r="H48" s="6">
        <v>11</v>
      </c>
      <c r="I48" s="6" t="s">
        <v>15</v>
      </c>
      <c r="J48" s="6" t="s">
        <v>18</v>
      </c>
      <c r="K48" s="6" t="s">
        <v>53</v>
      </c>
      <c r="L48" t="str">
        <f>VLOOKUP(E48,Lookup_Data!$C$7:$E$25,2,FALSE)</f>
        <v>England</v>
      </c>
      <c r="M48" t="str">
        <f>VLOOKUP(E48,Lookup_Data!$C$7:$E$25,3,FALSE)</f>
        <v>NEUAL</v>
      </c>
      <c r="N48" s="12">
        <f t="shared" si="0"/>
        <v>0</v>
      </c>
      <c r="O48" s="12">
        <f t="shared" si="1"/>
        <v>5</v>
      </c>
      <c r="P48" s="12">
        <f t="shared" si="2"/>
        <v>1</v>
      </c>
      <c r="Q48" s="12">
        <f t="shared" si="3"/>
        <v>0</v>
      </c>
      <c r="R48" s="12" t="str">
        <f t="shared" si="4"/>
        <v/>
      </c>
      <c r="S48" s="12" t="str">
        <f t="shared" si="5"/>
        <v/>
      </c>
      <c r="T48" s="12">
        <f t="shared" si="13"/>
        <v>0</v>
      </c>
      <c r="U48" s="12">
        <f t="shared" si="13"/>
        <v>0</v>
      </c>
      <c r="V48" s="12">
        <f t="shared" si="13"/>
        <v>0</v>
      </c>
    </row>
    <row r="49" spans="2:22" x14ac:dyDescent="0.2">
      <c r="B49" s="6" t="s">
        <v>12</v>
      </c>
      <c r="C49" s="10">
        <v>37591</v>
      </c>
      <c r="D49" s="11" t="s">
        <v>153</v>
      </c>
      <c r="E49" s="11" t="s">
        <v>46</v>
      </c>
      <c r="F49" s="12">
        <v>390</v>
      </c>
      <c r="G49" s="12">
        <v>60</v>
      </c>
      <c r="H49" s="12">
        <v>3</v>
      </c>
      <c r="I49" s="6" t="s">
        <v>15</v>
      </c>
      <c r="J49" s="6" t="s">
        <v>18</v>
      </c>
      <c r="K49" s="6" t="s">
        <v>53</v>
      </c>
      <c r="L49" t="str">
        <f>VLOOKUP(E49,Lookup_Data!$C$7:$E$25,2,FALSE)</f>
        <v>England</v>
      </c>
      <c r="M49" t="str">
        <f>VLOOKUP(E49,Lookup_Data!$C$7:$E$25,3,FALSE)</f>
        <v>NEUAL</v>
      </c>
      <c r="N49" s="12">
        <f t="shared" si="0"/>
        <v>0</v>
      </c>
      <c r="O49" s="12">
        <f t="shared" si="1"/>
        <v>6</v>
      </c>
      <c r="P49" s="12">
        <f t="shared" si="2"/>
        <v>2</v>
      </c>
      <c r="Q49" s="12">
        <f t="shared" si="3"/>
        <v>0</v>
      </c>
      <c r="R49" s="12" t="str">
        <f t="shared" si="4"/>
        <v/>
      </c>
      <c r="S49" s="12" t="str">
        <f t="shared" si="5"/>
        <v/>
      </c>
      <c r="T49" s="12">
        <f t="shared" si="13"/>
        <v>0</v>
      </c>
      <c r="U49" s="12">
        <f t="shared" si="13"/>
        <v>0</v>
      </c>
      <c r="V49" s="12">
        <f t="shared" si="13"/>
        <v>0</v>
      </c>
    </row>
    <row r="50" spans="2:22" x14ac:dyDescent="0.2">
      <c r="B50" s="6" t="s">
        <v>12</v>
      </c>
      <c r="C50" s="7">
        <v>37622</v>
      </c>
      <c r="D50" s="8" t="s">
        <v>168</v>
      </c>
      <c r="E50" s="8" t="s">
        <v>46</v>
      </c>
      <c r="F50" s="6">
        <v>338</v>
      </c>
      <c r="G50" s="6">
        <v>55</v>
      </c>
      <c r="H50" s="6">
        <v>2</v>
      </c>
      <c r="I50" s="6" t="s">
        <v>15</v>
      </c>
      <c r="J50" s="6" t="s">
        <v>18</v>
      </c>
      <c r="K50" s="6" t="s">
        <v>17</v>
      </c>
      <c r="L50" t="str">
        <f>VLOOKUP(E50,Lookup_Data!$C$7:$E$25,2,FALSE)</f>
        <v>England</v>
      </c>
      <c r="M50" t="str">
        <f>VLOOKUP(E50,Lookup_Data!$C$7:$E$25,3,FALSE)</f>
        <v>NEUAL</v>
      </c>
      <c r="N50" s="12">
        <f t="shared" si="0"/>
        <v>0</v>
      </c>
      <c r="O50" s="12">
        <f t="shared" si="1"/>
        <v>7</v>
      </c>
      <c r="P50" s="12">
        <f t="shared" si="2"/>
        <v>3</v>
      </c>
      <c r="Q50" s="12">
        <f t="shared" si="3"/>
        <v>0</v>
      </c>
      <c r="R50" s="12" t="str">
        <f t="shared" si="4"/>
        <v/>
      </c>
      <c r="S50" s="12" t="str">
        <f t="shared" si="5"/>
        <v/>
      </c>
      <c r="T50" s="12">
        <f t="shared" si="13"/>
        <v>0</v>
      </c>
      <c r="U50" s="12">
        <f t="shared" si="13"/>
        <v>0</v>
      </c>
      <c r="V50" s="12">
        <f t="shared" si="13"/>
        <v>0</v>
      </c>
    </row>
    <row r="51" spans="2:22" x14ac:dyDescent="0.2">
      <c r="B51" s="6" t="s">
        <v>12</v>
      </c>
      <c r="C51" s="7">
        <v>37622</v>
      </c>
      <c r="D51" s="8" t="s">
        <v>174</v>
      </c>
      <c r="E51" s="8" t="s">
        <v>46</v>
      </c>
      <c r="F51" s="6">
        <v>302</v>
      </c>
      <c r="G51" s="6">
        <v>55</v>
      </c>
      <c r="H51" s="6">
        <v>1</v>
      </c>
      <c r="I51" s="6" t="s">
        <v>15</v>
      </c>
      <c r="J51" s="6" t="s">
        <v>18</v>
      </c>
      <c r="K51" s="6" t="s">
        <v>53</v>
      </c>
      <c r="L51" t="str">
        <f>VLOOKUP(E51,Lookup_Data!$C$7:$E$25,2,FALSE)</f>
        <v>England</v>
      </c>
      <c r="M51" t="str">
        <f>VLOOKUP(E51,Lookup_Data!$C$7:$E$25,3,FALSE)</f>
        <v>NEUAL</v>
      </c>
      <c r="N51" s="12">
        <f t="shared" si="0"/>
        <v>0</v>
      </c>
      <c r="O51" s="12">
        <f t="shared" si="1"/>
        <v>8</v>
      </c>
      <c r="P51" s="12">
        <f t="shared" si="2"/>
        <v>4</v>
      </c>
      <c r="Q51" s="12">
        <f t="shared" si="3"/>
        <v>2</v>
      </c>
      <c r="R51" s="12" t="str">
        <f t="shared" si="4"/>
        <v>B</v>
      </c>
      <c r="S51" s="12" t="str">
        <f t="shared" si="5"/>
        <v>Bradford 'B'</v>
      </c>
      <c r="T51" s="12">
        <f t="shared" si="13"/>
        <v>1478</v>
      </c>
      <c r="U51" s="12">
        <f t="shared" si="13"/>
        <v>230</v>
      </c>
      <c r="V51" s="12">
        <f t="shared" si="13"/>
        <v>17</v>
      </c>
    </row>
    <row r="52" spans="2:22" x14ac:dyDescent="0.2">
      <c r="B52" s="6" t="s">
        <v>12</v>
      </c>
      <c r="C52" s="7"/>
      <c r="D52" s="8" t="s">
        <v>62</v>
      </c>
      <c r="E52" s="8" t="s">
        <v>63</v>
      </c>
      <c r="F52" s="6">
        <v>544</v>
      </c>
      <c r="G52" s="6">
        <v>60</v>
      </c>
      <c r="H52" s="6">
        <v>17</v>
      </c>
      <c r="I52" s="6" t="s">
        <v>15</v>
      </c>
      <c r="J52" s="6" t="s">
        <v>18</v>
      </c>
      <c r="K52" s="6" t="s">
        <v>17</v>
      </c>
      <c r="L52" t="str">
        <f>VLOOKUP(E52,Lookup_Data!$C$7:$E$25,2,FALSE)</f>
        <v>England</v>
      </c>
      <c r="M52" t="str">
        <f>VLOOKUP(E52,Lookup_Data!$C$7:$E$25,3,FALSE)</f>
        <v>BUTTS</v>
      </c>
      <c r="N52" s="12">
        <f t="shared" si="0"/>
        <v>1</v>
      </c>
      <c r="O52" s="12">
        <f t="shared" si="1"/>
        <v>1</v>
      </c>
      <c r="P52" s="12">
        <f t="shared" si="2"/>
        <v>1</v>
      </c>
      <c r="Q52" s="12">
        <f t="shared" si="3"/>
        <v>0</v>
      </c>
      <c r="R52" s="12" t="str">
        <f t="shared" si="4"/>
        <v/>
      </c>
      <c r="S52" s="12" t="str">
        <f t="shared" si="5"/>
        <v/>
      </c>
      <c r="T52" s="12">
        <f t="shared" si="13"/>
        <v>0</v>
      </c>
      <c r="U52" s="12">
        <f t="shared" si="13"/>
        <v>0</v>
      </c>
      <c r="V52" s="12">
        <f t="shared" si="13"/>
        <v>0</v>
      </c>
    </row>
    <row r="53" spans="2:22" x14ac:dyDescent="0.2">
      <c r="B53" s="6" t="s">
        <v>12</v>
      </c>
      <c r="C53" s="7"/>
      <c r="D53" s="8" t="s">
        <v>66</v>
      </c>
      <c r="E53" s="8" t="s">
        <v>63</v>
      </c>
      <c r="F53" s="6">
        <v>532</v>
      </c>
      <c r="G53" s="6">
        <v>60</v>
      </c>
      <c r="H53" s="6">
        <v>19</v>
      </c>
      <c r="I53" s="6" t="s">
        <v>15</v>
      </c>
      <c r="J53" s="6" t="s">
        <v>18</v>
      </c>
      <c r="K53" s="6" t="s">
        <v>17</v>
      </c>
      <c r="L53" t="str">
        <f>VLOOKUP(E53,Lookup_Data!$C$7:$E$25,2,FALSE)</f>
        <v>England</v>
      </c>
      <c r="M53" t="str">
        <f>VLOOKUP(E53,Lookup_Data!$C$7:$E$25,3,FALSE)</f>
        <v>BUTTS</v>
      </c>
      <c r="N53" s="12">
        <f t="shared" si="0"/>
        <v>0</v>
      </c>
      <c r="O53" s="12">
        <f t="shared" si="1"/>
        <v>2</v>
      </c>
      <c r="P53" s="12">
        <f t="shared" si="2"/>
        <v>2</v>
      </c>
      <c r="Q53" s="12">
        <f t="shared" si="3"/>
        <v>0</v>
      </c>
      <c r="R53" s="12" t="str">
        <f t="shared" si="4"/>
        <v/>
      </c>
      <c r="S53" s="12" t="str">
        <f t="shared" si="5"/>
        <v/>
      </c>
      <c r="T53" s="12">
        <f t="shared" si="9"/>
        <v>0</v>
      </c>
      <c r="U53" s="12">
        <f t="shared" si="9"/>
        <v>0</v>
      </c>
      <c r="V53" s="12">
        <f t="shared" si="9"/>
        <v>0</v>
      </c>
    </row>
    <row r="54" spans="2:22" x14ac:dyDescent="0.2">
      <c r="B54" s="6" t="s">
        <v>12</v>
      </c>
      <c r="C54" s="7"/>
      <c r="D54" s="8" t="s">
        <v>69</v>
      </c>
      <c r="E54" s="8" t="s">
        <v>63</v>
      </c>
      <c r="F54" s="6">
        <v>527</v>
      </c>
      <c r="G54" s="6">
        <v>60</v>
      </c>
      <c r="H54" s="6">
        <v>17</v>
      </c>
      <c r="I54" s="6" t="s">
        <v>22</v>
      </c>
      <c r="J54" s="6" t="s">
        <v>18</v>
      </c>
      <c r="K54" s="6" t="s">
        <v>17</v>
      </c>
      <c r="L54" t="str">
        <f>VLOOKUP(E54,Lookup_Data!$C$7:$E$25,2,FALSE)</f>
        <v>England</v>
      </c>
      <c r="M54" t="str">
        <f>VLOOKUP(E54,Lookup_Data!$C$7:$E$25,3,FALSE)</f>
        <v>BUTTS</v>
      </c>
      <c r="N54" s="12">
        <f t="shared" si="0"/>
        <v>0</v>
      </c>
      <c r="O54" s="12">
        <f t="shared" si="1"/>
        <v>3</v>
      </c>
      <c r="P54" s="12">
        <f t="shared" si="2"/>
        <v>3</v>
      </c>
      <c r="Q54" s="12">
        <f t="shared" si="3"/>
        <v>0</v>
      </c>
      <c r="R54" s="12" t="str">
        <f t="shared" si="4"/>
        <v/>
      </c>
      <c r="S54" s="12" t="str">
        <f t="shared" si="5"/>
        <v/>
      </c>
      <c r="T54" s="12">
        <f t="shared" ref="T54:T85" si="14">IF($P54=1,F54,IF($P54=2,F54+F53,IF($P54=3,F54+F53+F52,IF($P54=4,F54+F53+F52+F51,0))))*IF($N55=1,1,IF($P54=4,1,0))</f>
        <v>0</v>
      </c>
      <c r="U54" s="12">
        <f t="shared" ref="U54:U85" si="15">IF($P54=1,G54,IF($P54=2,G54+G53,IF($P54=3,G54+G53+G52,IF($P54=4,G54+G53+G52+G51,0))))*IF($N55=1,1,IF($P54=4,1,0))</f>
        <v>0</v>
      </c>
      <c r="V54" s="12">
        <f t="shared" ref="V54:V85" si="16">IF($P54=1,H54,IF($P54=2,H54+H53,IF($P54=3,H54+H53+H52,IF($P54=4,H54+H53+H52+H51,0))))*IF($N55=1,1,IF($P54=4,1,0))</f>
        <v>0</v>
      </c>
    </row>
    <row r="55" spans="2:22" x14ac:dyDescent="0.2">
      <c r="B55" s="6" t="s">
        <v>12</v>
      </c>
      <c r="C55" s="7"/>
      <c r="D55" s="8" t="s">
        <v>73</v>
      </c>
      <c r="E55" s="8" t="s">
        <v>63</v>
      </c>
      <c r="F55" s="6">
        <v>523</v>
      </c>
      <c r="G55" s="6">
        <v>60</v>
      </c>
      <c r="H55" s="6">
        <v>17</v>
      </c>
      <c r="I55" s="6" t="s">
        <v>15</v>
      </c>
      <c r="J55" s="6" t="s">
        <v>18</v>
      </c>
      <c r="K55" s="6" t="s">
        <v>17</v>
      </c>
      <c r="L55" t="str">
        <f>VLOOKUP(E55,Lookup_Data!$C$7:$E$25,2,FALSE)</f>
        <v>England</v>
      </c>
      <c r="M55" t="str">
        <f>VLOOKUP(E55,Lookup_Data!$C$7:$E$25,3,FALSE)</f>
        <v>BUTTS</v>
      </c>
      <c r="N55" s="12">
        <f t="shared" si="0"/>
        <v>0</v>
      </c>
      <c r="O55" s="12">
        <f t="shared" si="1"/>
        <v>4</v>
      </c>
      <c r="P55" s="12">
        <f t="shared" si="2"/>
        <v>4</v>
      </c>
      <c r="Q55" s="12">
        <f t="shared" si="3"/>
        <v>1</v>
      </c>
      <c r="R55" s="12" t="str">
        <f t="shared" si="4"/>
        <v>A</v>
      </c>
      <c r="S55" s="12" t="str">
        <f t="shared" si="5"/>
        <v>Cambridge 'A'</v>
      </c>
      <c r="T55" s="12">
        <f t="shared" si="14"/>
        <v>2126</v>
      </c>
      <c r="U55" s="12">
        <f t="shared" si="15"/>
        <v>240</v>
      </c>
      <c r="V55" s="12">
        <f t="shared" si="16"/>
        <v>70</v>
      </c>
    </row>
    <row r="56" spans="2:22" x14ac:dyDescent="0.2">
      <c r="B56" s="6" t="s">
        <v>12</v>
      </c>
      <c r="C56" s="7"/>
      <c r="D56" s="8" t="s">
        <v>84</v>
      </c>
      <c r="E56" s="8" t="s">
        <v>63</v>
      </c>
      <c r="F56" s="6">
        <v>514</v>
      </c>
      <c r="G56" s="6">
        <v>60</v>
      </c>
      <c r="H56" s="6">
        <v>4</v>
      </c>
      <c r="I56" s="6" t="s">
        <v>22</v>
      </c>
      <c r="J56" s="6" t="s">
        <v>18</v>
      </c>
      <c r="K56" s="6" t="s">
        <v>17</v>
      </c>
      <c r="L56" t="str">
        <f>VLOOKUP(E56,Lookup_Data!$C$7:$E$25,2,FALSE)</f>
        <v>England</v>
      </c>
      <c r="M56" t="str">
        <f>VLOOKUP(E56,Lookup_Data!$C$7:$E$25,3,FALSE)</f>
        <v>BUTTS</v>
      </c>
      <c r="N56" s="12">
        <f t="shared" si="0"/>
        <v>0</v>
      </c>
      <c r="O56" s="12">
        <f t="shared" si="1"/>
        <v>5</v>
      </c>
      <c r="P56" s="12">
        <f t="shared" si="2"/>
        <v>1</v>
      </c>
      <c r="Q56" s="12">
        <f t="shared" si="3"/>
        <v>0</v>
      </c>
      <c r="R56" s="12" t="str">
        <f t="shared" si="4"/>
        <v/>
      </c>
      <c r="S56" s="12" t="str">
        <f t="shared" si="5"/>
        <v/>
      </c>
      <c r="T56" s="12">
        <f t="shared" si="14"/>
        <v>0</v>
      </c>
      <c r="U56" s="12">
        <f t="shared" si="15"/>
        <v>0</v>
      </c>
      <c r="V56" s="12">
        <f t="shared" si="16"/>
        <v>0</v>
      </c>
    </row>
    <row r="57" spans="2:22" x14ac:dyDescent="0.2">
      <c r="B57" s="6" t="s">
        <v>12</v>
      </c>
      <c r="C57" s="7"/>
      <c r="D57" s="8" t="s">
        <v>105</v>
      </c>
      <c r="E57" s="8" t="s">
        <v>63</v>
      </c>
      <c r="F57" s="6">
        <v>479</v>
      </c>
      <c r="G57" s="6">
        <v>60</v>
      </c>
      <c r="H57" s="6">
        <v>5</v>
      </c>
      <c r="I57" s="6" t="s">
        <v>15</v>
      </c>
      <c r="J57" s="6" t="s">
        <v>18</v>
      </c>
      <c r="K57" s="6" t="s">
        <v>17</v>
      </c>
      <c r="L57" t="str">
        <f>VLOOKUP(E57,Lookup_Data!$C$7:$E$25,2,FALSE)</f>
        <v>England</v>
      </c>
      <c r="M57" t="str">
        <f>VLOOKUP(E57,Lookup_Data!$C$7:$E$25,3,FALSE)</f>
        <v>BUTTS</v>
      </c>
      <c r="N57" s="12">
        <f t="shared" si="0"/>
        <v>0</v>
      </c>
      <c r="O57" s="12">
        <f t="shared" si="1"/>
        <v>6</v>
      </c>
      <c r="P57" s="12">
        <f t="shared" si="2"/>
        <v>2</v>
      </c>
      <c r="Q57" s="12">
        <f t="shared" si="3"/>
        <v>0</v>
      </c>
      <c r="R57" s="12" t="str">
        <f t="shared" si="4"/>
        <v/>
      </c>
      <c r="S57" s="12" t="str">
        <f t="shared" si="5"/>
        <v/>
      </c>
      <c r="T57" s="12">
        <f t="shared" si="14"/>
        <v>0</v>
      </c>
      <c r="U57" s="12">
        <f t="shared" si="15"/>
        <v>0</v>
      </c>
      <c r="V57" s="12">
        <f t="shared" si="16"/>
        <v>0</v>
      </c>
    </row>
    <row r="58" spans="2:22" x14ac:dyDescent="0.2">
      <c r="B58" s="6" t="s">
        <v>12</v>
      </c>
      <c r="C58" s="7"/>
      <c r="D58" s="8" t="s">
        <v>107</v>
      </c>
      <c r="E58" s="8" t="s">
        <v>63</v>
      </c>
      <c r="F58" s="6">
        <v>476</v>
      </c>
      <c r="G58" s="6">
        <v>60</v>
      </c>
      <c r="H58" s="6">
        <v>10</v>
      </c>
      <c r="I58" s="6" t="s">
        <v>22</v>
      </c>
      <c r="J58" s="6" t="s">
        <v>18</v>
      </c>
      <c r="K58" s="6" t="s">
        <v>17</v>
      </c>
      <c r="L58" t="str">
        <f>VLOOKUP(E58,Lookup_Data!$C$7:$E$25,2,FALSE)</f>
        <v>England</v>
      </c>
      <c r="M58" t="str">
        <f>VLOOKUP(E58,Lookup_Data!$C$7:$E$25,3,FALSE)</f>
        <v>BUTTS</v>
      </c>
      <c r="N58" s="12">
        <f t="shared" si="0"/>
        <v>0</v>
      </c>
      <c r="O58" s="12">
        <f t="shared" si="1"/>
        <v>7</v>
      </c>
      <c r="P58" s="12">
        <f t="shared" si="2"/>
        <v>3</v>
      </c>
      <c r="Q58" s="12">
        <f t="shared" si="3"/>
        <v>0</v>
      </c>
      <c r="R58" s="12" t="str">
        <f t="shared" si="4"/>
        <v/>
      </c>
      <c r="S58" s="12" t="str">
        <f t="shared" si="5"/>
        <v/>
      </c>
      <c r="T58" s="12">
        <f t="shared" si="14"/>
        <v>0</v>
      </c>
      <c r="U58" s="12">
        <f t="shared" si="15"/>
        <v>0</v>
      </c>
      <c r="V58" s="12">
        <f t="shared" si="16"/>
        <v>0</v>
      </c>
    </row>
    <row r="59" spans="2:22" x14ac:dyDescent="0.2">
      <c r="B59" s="6" t="s">
        <v>12</v>
      </c>
      <c r="C59" s="7"/>
      <c r="D59" s="8" t="s">
        <v>125</v>
      </c>
      <c r="E59" s="8" t="s">
        <v>63</v>
      </c>
      <c r="F59" s="6">
        <v>454</v>
      </c>
      <c r="G59" s="6">
        <v>60</v>
      </c>
      <c r="H59" s="6">
        <v>8</v>
      </c>
      <c r="I59" s="6" t="s">
        <v>15</v>
      </c>
      <c r="J59" s="6" t="s">
        <v>18</v>
      </c>
      <c r="K59" s="6" t="s">
        <v>17</v>
      </c>
      <c r="L59" t="str">
        <f>VLOOKUP(E59,Lookup_Data!$C$7:$E$25,2,FALSE)</f>
        <v>England</v>
      </c>
      <c r="M59" t="str">
        <f>VLOOKUP(E59,Lookup_Data!$C$7:$E$25,3,FALSE)</f>
        <v>BUTTS</v>
      </c>
      <c r="N59" s="12">
        <f t="shared" si="0"/>
        <v>0</v>
      </c>
      <c r="O59" s="12">
        <f t="shared" si="1"/>
        <v>8</v>
      </c>
      <c r="P59" s="12">
        <f t="shared" si="2"/>
        <v>4</v>
      </c>
      <c r="Q59" s="12">
        <f t="shared" si="3"/>
        <v>2</v>
      </c>
      <c r="R59" s="12" t="str">
        <f t="shared" si="4"/>
        <v>B</v>
      </c>
      <c r="S59" s="12" t="str">
        <f t="shared" si="5"/>
        <v>Cambridge 'B'</v>
      </c>
      <c r="T59" s="12">
        <f t="shared" si="14"/>
        <v>1923</v>
      </c>
      <c r="U59" s="12">
        <f t="shared" si="15"/>
        <v>240</v>
      </c>
      <c r="V59" s="12">
        <f t="shared" si="16"/>
        <v>27</v>
      </c>
    </row>
    <row r="60" spans="2:22" x14ac:dyDescent="0.2">
      <c r="B60" s="6" t="s">
        <v>12</v>
      </c>
      <c r="C60" s="7"/>
      <c r="D60" s="8" t="s">
        <v>149</v>
      </c>
      <c r="E60" s="8" t="s">
        <v>63</v>
      </c>
      <c r="F60" s="6">
        <v>403</v>
      </c>
      <c r="G60" s="6">
        <v>60</v>
      </c>
      <c r="H60" s="6">
        <v>1</v>
      </c>
      <c r="I60" s="6" t="s">
        <v>22</v>
      </c>
      <c r="J60" s="6" t="s">
        <v>18</v>
      </c>
      <c r="K60" s="6" t="s">
        <v>17</v>
      </c>
      <c r="L60" t="str">
        <f>VLOOKUP(E60,Lookup_Data!$C$7:$E$25,2,FALSE)</f>
        <v>England</v>
      </c>
      <c r="M60" t="str">
        <f>VLOOKUP(E60,Lookup_Data!$C$7:$E$25,3,FALSE)</f>
        <v>BUTTS</v>
      </c>
      <c r="N60" s="12">
        <f t="shared" si="0"/>
        <v>0</v>
      </c>
      <c r="O60" s="12">
        <f t="shared" si="1"/>
        <v>9</v>
      </c>
      <c r="P60" s="12">
        <f t="shared" si="2"/>
        <v>1</v>
      </c>
      <c r="Q60" s="12">
        <f t="shared" si="3"/>
        <v>3</v>
      </c>
      <c r="R60" s="12" t="str">
        <f t="shared" si="4"/>
        <v>C</v>
      </c>
      <c r="S60" s="12" t="str">
        <f t="shared" si="5"/>
        <v>Cambridge 'C'</v>
      </c>
      <c r="T60" s="12">
        <f t="shared" si="14"/>
        <v>403</v>
      </c>
      <c r="U60" s="12">
        <f t="shared" si="15"/>
        <v>60</v>
      </c>
      <c r="V60" s="12">
        <f t="shared" si="16"/>
        <v>1</v>
      </c>
    </row>
    <row r="61" spans="2:22" x14ac:dyDescent="0.2">
      <c r="B61" s="6" t="s">
        <v>12</v>
      </c>
      <c r="C61" s="7">
        <v>37608</v>
      </c>
      <c r="D61" s="8" t="s">
        <v>13</v>
      </c>
      <c r="E61" s="8" t="s">
        <v>14</v>
      </c>
      <c r="F61" s="6">
        <v>588</v>
      </c>
      <c r="G61" s="6">
        <v>60</v>
      </c>
      <c r="H61" s="6">
        <v>49</v>
      </c>
      <c r="I61" s="6" t="s">
        <v>15</v>
      </c>
      <c r="J61" s="6" t="s">
        <v>18</v>
      </c>
      <c r="K61" s="6" t="s">
        <v>17</v>
      </c>
      <c r="L61" t="str">
        <f>VLOOKUP(E61,Lookup_Data!$C$7:$E$25,2,FALSE)</f>
        <v>Scotland</v>
      </c>
      <c r="M61" t="str">
        <f>VLOOKUP(E61,Lookup_Data!$C$7:$E$25,3,FALSE)</f>
        <v>SUSF</v>
      </c>
      <c r="N61" s="12">
        <f t="shared" si="0"/>
        <v>1</v>
      </c>
      <c r="O61" s="12">
        <f t="shared" si="1"/>
        <v>1</v>
      </c>
      <c r="P61" s="12">
        <f t="shared" si="2"/>
        <v>1</v>
      </c>
      <c r="Q61" s="12">
        <f>IF(N62=1,1,IF(P61=4,1,0))*ROUNDUP(O61/4,0)</f>
        <v>0</v>
      </c>
      <c r="R61" s="12" t="str">
        <f>IF(Q61=1,"A",IF(Q61=2,"B",IF(Q61=3,"C",IF(Q61=4,"D",IF(Q61=5,"E",IF(Q61=6,"F",IF(Q61=7,"G",IF(Q61=8,"H",""))))))))</f>
        <v/>
      </c>
      <c r="S61" s="12" t="str">
        <f>IF(Q61=0,"",CONCATENATE(E61," '",R61,"'"))</f>
        <v/>
      </c>
      <c r="T61" s="12">
        <f t="shared" si="14"/>
        <v>0</v>
      </c>
      <c r="U61" s="12">
        <f t="shared" si="15"/>
        <v>0</v>
      </c>
      <c r="V61" s="12">
        <f t="shared" si="16"/>
        <v>0</v>
      </c>
    </row>
    <row r="62" spans="2:22" x14ac:dyDescent="0.2">
      <c r="B62" s="6" t="s">
        <v>12</v>
      </c>
      <c r="C62" s="7">
        <v>37608</v>
      </c>
      <c r="D62" s="8" t="s">
        <v>28</v>
      </c>
      <c r="E62" s="8" t="s">
        <v>14</v>
      </c>
      <c r="F62" s="6">
        <v>569</v>
      </c>
      <c r="G62" s="6">
        <v>60</v>
      </c>
      <c r="H62" s="6">
        <v>35</v>
      </c>
      <c r="I62" s="6" t="s">
        <v>15</v>
      </c>
      <c r="J62" s="6" t="s">
        <v>18</v>
      </c>
      <c r="K62" s="6" t="s">
        <v>17</v>
      </c>
      <c r="L62" t="str">
        <f>VLOOKUP(E62,Lookup_Data!$C$7:$E$25,2,FALSE)</f>
        <v>Scotland</v>
      </c>
      <c r="M62" t="str">
        <f>VLOOKUP(E62,Lookup_Data!$C$7:$E$25,3,FALSE)</f>
        <v>SUSF</v>
      </c>
      <c r="N62" s="12">
        <f t="shared" si="0"/>
        <v>0</v>
      </c>
      <c r="O62" s="12">
        <f t="shared" si="1"/>
        <v>2</v>
      </c>
      <c r="P62" s="12">
        <f t="shared" si="2"/>
        <v>2</v>
      </c>
      <c r="Q62" s="12">
        <f t="shared" si="3"/>
        <v>0</v>
      </c>
      <c r="R62" s="12" t="str">
        <f t="shared" si="4"/>
        <v/>
      </c>
      <c r="S62" s="12" t="str">
        <f t="shared" si="5"/>
        <v/>
      </c>
      <c r="T62" s="12">
        <f t="shared" si="14"/>
        <v>0</v>
      </c>
      <c r="U62" s="12">
        <f t="shared" si="15"/>
        <v>0</v>
      </c>
      <c r="V62" s="12">
        <f t="shared" si="16"/>
        <v>0</v>
      </c>
    </row>
    <row r="63" spans="2:22" x14ac:dyDescent="0.2">
      <c r="B63" s="6" t="s">
        <v>12</v>
      </c>
      <c r="C63" s="7">
        <v>37604</v>
      </c>
      <c r="D63" s="8" t="s">
        <v>32</v>
      </c>
      <c r="E63" s="8" t="s">
        <v>14</v>
      </c>
      <c r="F63" s="6">
        <v>566</v>
      </c>
      <c r="G63" s="6">
        <v>60</v>
      </c>
      <c r="H63" s="6">
        <v>32</v>
      </c>
      <c r="I63" s="6" t="s">
        <v>15</v>
      </c>
      <c r="J63" s="6" t="s">
        <v>18</v>
      </c>
      <c r="K63" s="6" t="s">
        <v>17</v>
      </c>
      <c r="L63" t="str">
        <f>VLOOKUP(E63,Lookup_Data!$C$7:$E$25,2,FALSE)</f>
        <v>Scotland</v>
      </c>
      <c r="M63" t="str">
        <f>VLOOKUP(E63,Lookup_Data!$C$7:$E$25,3,FALSE)</f>
        <v>SUSF</v>
      </c>
      <c r="N63" s="12">
        <f t="shared" si="0"/>
        <v>0</v>
      </c>
      <c r="O63" s="12">
        <f t="shared" si="1"/>
        <v>3</v>
      </c>
      <c r="P63" s="12">
        <f t="shared" si="2"/>
        <v>3</v>
      </c>
      <c r="Q63" s="12">
        <f t="shared" si="3"/>
        <v>0</v>
      </c>
      <c r="R63" s="12" t="str">
        <f t="shared" si="4"/>
        <v/>
      </c>
      <c r="S63" s="12" t="str">
        <f t="shared" si="5"/>
        <v/>
      </c>
      <c r="T63" s="12">
        <f t="shared" si="14"/>
        <v>0</v>
      </c>
      <c r="U63" s="12">
        <f t="shared" si="15"/>
        <v>0</v>
      </c>
      <c r="V63" s="12">
        <f t="shared" si="16"/>
        <v>0</v>
      </c>
    </row>
    <row r="64" spans="2:22" x14ac:dyDescent="0.2">
      <c r="B64" s="6" t="s">
        <v>12</v>
      </c>
      <c r="C64" s="7">
        <v>37646</v>
      </c>
      <c r="D64" s="8" t="s">
        <v>27</v>
      </c>
      <c r="E64" s="8" t="s">
        <v>14</v>
      </c>
      <c r="F64" s="6">
        <v>565</v>
      </c>
      <c r="G64" s="6">
        <v>60</v>
      </c>
      <c r="H64" s="6">
        <v>29</v>
      </c>
      <c r="I64" s="6" t="s">
        <v>15</v>
      </c>
      <c r="J64" s="6" t="s">
        <v>18</v>
      </c>
      <c r="K64" s="6" t="s">
        <v>17</v>
      </c>
      <c r="L64" t="str">
        <f>VLOOKUP(E64,Lookup_Data!$C$7:$E$25,2,FALSE)</f>
        <v>Scotland</v>
      </c>
      <c r="M64" t="str">
        <f>VLOOKUP(E64,Lookup_Data!$C$7:$E$25,3,FALSE)</f>
        <v>SUSF</v>
      </c>
      <c r="N64" s="12">
        <f t="shared" si="0"/>
        <v>0</v>
      </c>
      <c r="O64" s="12">
        <f t="shared" si="1"/>
        <v>4</v>
      </c>
      <c r="P64" s="12">
        <f t="shared" si="2"/>
        <v>4</v>
      </c>
      <c r="Q64" s="12">
        <f t="shared" si="3"/>
        <v>1</v>
      </c>
      <c r="R64" s="12" t="str">
        <f t="shared" si="4"/>
        <v>A</v>
      </c>
      <c r="S64" s="12" t="str">
        <f t="shared" si="5"/>
        <v>Edinburgh 'A'</v>
      </c>
      <c r="T64" s="12">
        <f t="shared" si="14"/>
        <v>2288</v>
      </c>
      <c r="U64" s="12">
        <f t="shared" si="15"/>
        <v>240</v>
      </c>
      <c r="V64" s="12">
        <f t="shared" si="16"/>
        <v>145</v>
      </c>
    </row>
    <row r="65" spans="2:22" x14ac:dyDescent="0.2">
      <c r="B65" s="6" t="s">
        <v>12</v>
      </c>
      <c r="C65" s="7">
        <v>37604</v>
      </c>
      <c r="D65" s="8" t="s">
        <v>37</v>
      </c>
      <c r="E65" s="8" t="s">
        <v>14</v>
      </c>
      <c r="F65" s="6">
        <v>562</v>
      </c>
      <c r="G65" s="6">
        <v>60</v>
      </c>
      <c r="H65" s="6">
        <v>28</v>
      </c>
      <c r="I65" s="6" t="s">
        <v>15</v>
      </c>
      <c r="J65" s="6" t="s">
        <v>18</v>
      </c>
      <c r="K65" s="6" t="s">
        <v>17</v>
      </c>
      <c r="L65" t="str">
        <f>VLOOKUP(E65,Lookup_Data!$C$7:$E$25,2,FALSE)</f>
        <v>Scotland</v>
      </c>
      <c r="M65" t="str">
        <f>VLOOKUP(E65,Lookup_Data!$C$7:$E$25,3,FALSE)</f>
        <v>SUSF</v>
      </c>
      <c r="N65" s="12">
        <f t="shared" si="0"/>
        <v>0</v>
      </c>
      <c r="O65" s="12">
        <f t="shared" si="1"/>
        <v>5</v>
      </c>
      <c r="P65" s="12">
        <f t="shared" si="2"/>
        <v>1</v>
      </c>
      <c r="Q65" s="12">
        <f t="shared" si="3"/>
        <v>0</v>
      </c>
      <c r="R65" s="12" t="str">
        <f t="shared" si="4"/>
        <v/>
      </c>
      <c r="S65" s="12" t="str">
        <f t="shared" si="5"/>
        <v/>
      </c>
      <c r="T65" s="12">
        <f t="shared" si="14"/>
        <v>0</v>
      </c>
      <c r="U65" s="12">
        <f t="shared" si="15"/>
        <v>0</v>
      </c>
      <c r="V65" s="12">
        <f t="shared" si="16"/>
        <v>0</v>
      </c>
    </row>
    <row r="66" spans="2:22" x14ac:dyDescent="0.2">
      <c r="B66" s="6" t="s">
        <v>12</v>
      </c>
      <c r="C66" s="7">
        <v>37641</v>
      </c>
      <c r="D66" s="8" t="s">
        <v>40</v>
      </c>
      <c r="E66" s="8" t="s">
        <v>14</v>
      </c>
      <c r="F66" s="6">
        <v>556</v>
      </c>
      <c r="G66" s="6">
        <v>60</v>
      </c>
      <c r="H66" s="6">
        <v>28</v>
      </c>
      <c r="I66" s="6" t="s">
        <v>15</v>
      </c>
      <c r="J66" s="6" t="s">
        <v>18</v>
      </c>
      <c r="K66" s="6" t="s">
        <v>17</v>
      </c>
      <c r="L66" t="str">
        <f>VLOOKUP(E66,Lookup_Data!$C$7:$E$25,2,FALSE)</f>
        <v>Scotland</v>
      </c>
      <c r="M66" t="str">
        <f>VLOOKUP(E66,Lookup_Data!$C$7:$E$25,3,FALSE)</f>
        <v>SUSF</v>
      </c>
      <c r="N66" s="12">
        <f t="shared" si="0"/>
        <v>0</v>
      </c>
      <c r="O66" s="12">
        <f t="shared" si="1"/>
        <v>6</v>
      </c>
      <c r="P66" s="12">
        <f t="shared" si="2"/>
        <v>2</v>
      </c>
      <c r="Q66" s="12">
        <f t="shared" si="3"/>
        <v>0</v>
      </c>
      <c r="R66" s="12" t="str">
        <f t="shared" si="4"/>
        <v/>
      </c>
      <c r="S66" s="12" t="str">
        <f t="shared" si="5"/>
        <v/>
      </c>
      <c r="T66" s="12">
        <f t="shared" si="14"/>
        <v>0</v>
      </c>
      <c r="U66" s="12">
        <f t="shared" si="15"/>
        <v>0</v>
      </c>
      <c r="V66" s="12">
        <f t="shared" si="16"/>
        <v>0</v>
      </c>
    </row>
    <row r="67" spans="2:22" x14ac:dyDescent="0.2">
      <c r="B67" s="6" t="s">
        <v>12</v>
      </c>
      <c r="C67" s="7">
        <v>37640</v>
      </c>
      <c r="D67" s="8" t="s">
        <v>41</v>
      </c>
      <c r="E67" s="8" t="s">
        <v>14</v>
      </c>
      <c r="F67" s="6">
        <v>555</v>
      </c>
      <c r="G67" s="6">
        <v>60</v>
      </c>
      <c r="H67" s="6">
        <v>28</v>
      </c>
      <c r="I67" s="6" t="s">
        <v>22</v>
      </c>
      <c r="J67" s="6" t="s">
        <v>18</v>
      </c>
      <c r="K67" s="6" t="s">
        <v>17</v>
      </c>
      <c r="L67" t="str">
        <f>VLOOKUP(E67,Lookup_Data!$C$7:$E$25,2,FALSE)</f>
        <v>Scotland</v>
      </c>
      <c r="M67" t="str">
        <f>VLOOKUP(E67,Lookup_Data!$C$7:$E$25,3,FALSE)</f>
        <v>SUSF</v>
      </c>
      <c r="N67" s="12">
        <f t="shared" si="0"/>
        <v>0</v>
      </c>
      <c r="O67" s="12">
        <f t="shared" si="1"/>
        <v>7</v>
      </c>
      <c r="P67" s="12">
        <f t="shared" si="2"/>
        <v>3</v>
      </c>
      <c r="Q67" s="12">
        <f t="shared" si="3"/>
        <v>0</v>
      </c>
      <c r="R67" s="12" t="str">
        <f t="shared" si="4"/>
        <v/>
      </c>
      <c r="S67" s="12" t="str">
        <f t="shared" si="5"/>
        <v/>
      </c>
      <c r="T67" s="12">
        <f t="shared" si="14"/>
        <v>0</v>
      </c>
      <c r="U67" s="12">
        <f t="shared" si="15"/>
        <v>0</v>
      </c>
      <c r="V67" s="12">
        <f t="shared" si="16"/>
        <v>0</v>
      </c>
    </row>
    <row r="68" spans="2:22" x14ac:dyDescent="0.2">
      <c r="B68" s="6" t="s">
        <v>12</v>
      </c>
      <c r="C68" s="7">
        <v>37650</v>
      </c>
      <c r="D68" s="8" t="s">
        <v>58</v>
      </c>
      <c r="E68" s="8" t="s">
        <v>14</v>
      </c>
      <c r="F68" s="6">
        <v>545</v>
      </c>
      <c r="G68" s="6">
        <v>60</v>
      </c>
      <c r="H68" s="6">
        <v>22</v>
      </c>
      <c r="I68" s="6" t="s">
        <v>15</v>
      </c>
      <c r="J68" s="6" t="s">
        <v>18</v>
      </c>
      <c r="K68" s="6" t="s">
        <v>17</v>
      </c>
      <c r="L68" t="str">
        <f>VLOOKUP(E68,Lookup_Data!$C$7:$E$25,2,FALSE)</f>
        <v>Scotland</v>
      </c>
      <c r="M68" t="str">
        <f>VLOOKUP(E68,Lookup_Data!$C$7:$E$25,3,FALSE)</f>
        <v>SUSF</v>
      </c>
      <c r="N68" s="12">
        <f t="shared" si="0"/>
        <v>0</v>
      </c>
      <c r="O68" s="12">
        <f t="shared" si="1"/>
        <v>8</v>
      </c>
      <c r="P68" s="12">
        <f t="shared" si="2"/>
        <v>4</v>
      </c>
      <c r="Q68" s="12">
        <f t="shared" si="3"/>
        <v>2</v>
      </c>
      <c r="R68" s="12" t="str">
        <f t="shared" si="4"/>
        <v>B</v>
      </c>
      <c r="S68" s="12" t="str">
        <f t="shared" si="5"/>
        <v>Edinburgh 'B'</v>
      </c>
      <c r="T68" s="12">
        <f t="shared" si="14"/>
        <v>2218</v>
      </c>
      <c r="U68" s="12">
        <f t="shared" si="15"/>
        <v>240</v>
      </c>
      <c r="V68" s="12">
        <f t="shared" si="16"/>
        <v>106</v>
      </c>
    </row>
    <row r="69" spans="2:22" x14ac:dyDescent="0.2">
      <c r="B69" s="6" t="s">
        <v>12</v>
      </c>
      <c r="C69" s="7">
        <v>37647</v>
      </c>
      <c r="D69" s="8" t="s">
        <v>72</v>
      </c>
      <c r="E69" s="8" t="s">
        <v>14</v>
      </c>
      <c r="F69" s="6">
        <v>524</v>
      </c>
      <c r="G69" s="6">
        <v>60</v>
      </c>
      <c r="H69" s="6">
        <v>15</v>
      </c>
      <c r="I69" s="6" t="s">
        <v>22</v>
      </c>
      <c r="J69" s="6" t="s">
        <v>18</v>
      </c>
      <c r="K69" s="6" t="s">
        <v>53</v>
      </c>
      <c r="L69" t="str">
        <f>VLOOKUP(E69,Lookup_Data!$C$7:$E$25,2,FALSE)</f>
        <v>Scotland</v>
      </c>
      <c r="M69" t="str">
        <f>VLOOKUP(E69,Lookup_Data!$C$7:$E$25,3,FALSE)</f>
        <v>SUSF</v>
      </c>
      <c r="N69" s="12">
        <f t="shared" si="0"/>
        <v>0</v>
      </c>
      <c r="O69" s="12">
        <f t="shared" si="1"/>
        <v>9</v>
      </c>
      <c r="P69" s="12">
        <f t="shared" si="2"/>
        <v>1</v>
      </c>
      <c r="Q69" s="12">
        <f t="shared" si="3"/>
        <v>0</v>
      </c>
      <c r="R69" s="12" t="str">
        <f t="shared" si="4"/>
        <v/>
      </c>
      <c r="S69" s="12" t="str">
        <f t="shared" si="5"/>
        <v/>
      </c>
      <c r="T69" s="12">
        <f t="shared" si="14"/>
        <v>0</v>
      </c>
      <c r="U69" s="12">
        <f t="shared" si="15"/>
        <v>0</v>
      </c>
      <c r="V69" s="12">
        <f t="shared" si="16"/>
        <v>0</v>
      </c>
    </row>
    <row r="70" spans="2:22" x14ac:dyDescent="0.2">
      <c r="B70" s="6" t="s">
        <v>12</v>
      </c>
      <c r="C70" s="7">
        <v>37647</v>
      </c>
      <c r="D70" s="8" t="s">
        <v>52</v>
      </c>
      <c r="E70" s="8" t="s">
        <v>14</v>
      </c>
      <c r="F70" s="6">
        <v>510</v>
      </c>
      <c r="G70" s="6">
        <v>60</v>
      </c>
      <c r="H70" s="6">
        <v>12</v>
      </c>
      <c r="I70" s="6" t="s">
        <v>15</v>
      </c>
      <c r="J70" s="6" t="s">
        <v>18</v>
      </c>
      <c r="K70" s="6" t="s">
        <v>53</v>
      </c>
      <c r="L70" t="str">
        <f>VLOOKUP(E70,Lookup_Data!$C$7:$E$25,2,FALSE)</f>
        <v>Scotland</v>
      </c>
      <c r="M70" t="str">
        <f>VLOOKUP(E70,Lookup_Data!$C$7:$E$25,3,FALSE)</f>
        <v>SUSF</v>
      </c>
      <c r="N70" s="12">
        <f t="shared" si="0"/>
        <v>0</v>
      </c>
      <c r="O70" s="12">
        <f t="shared" si="1"/>
        <v>10</v>
      </c>
      <c r="P70" s="12">
        <f t="shared" si="2"/>
        <v>2</v>
      </c>
      <c r="Q70" s="12">
        <f t="shared" si="3"/>
        <v>0</v>
      </c>
      <c r="R70" s="12" t="str">
        <f t="shared" si="4"/>
        <v/>
      </c>
      <c r="S70" s="12" t="str">
        <f t="shared" si="5"/>
        <v/>
      </c>
      <c r="T70" s="12">
        <f t="shared" si="14"/>
        <v>0</v>
      </c>
      <c r="U70" s="12">
        <f t="shared" si="15"/>
        <v>0</v>
      </c>
      <c r="V70" s="12">
        <f t="shared" si="16"/>
        <v>0</v>
      </c>
    </row>
    <row r="71" spans="2:22" x14ac:dyDescent="0.2">
      <c r="B71" s="6" t="s">
        <v>12</v>
      </c>
      <c r="C71" s="7">
        <v>37647</v>
      </c>
      <c r="D71" s="8" t="s">
        <v>103</v>
      </c>
      <c r="E71" s="8" t="s">
        <v>14</v>
      </c>
      <c r="F71" s="6">
        <v>484</v>
      </c>
      <c r="G71" s="6">
        <v>60</v>
      </c>
      <c r="H71" s="6">
        <v>0</v>
      </c>
      <c r="I71" s="6" t="s">
        <v>15</v>
      </c>
      <c r="J71" s="6" t="s">
        <v>18</v>
      </c>
      <c r="K71" s="6" t="s">
        <v>53</v>
      </c>
      <c r="L71" t="str">
        <f>VLOOKUP(E71,Lookup_Data!$C$7:$E$25,2,FALSE)</f>
        <v>Scotland</v>
      </c>
      <c r="M71" t="str">
        <f>VLOOKUP(E71,Lookup_Data!$C$7:$E$25,3,FALSE)</f>
        <v>SUSF</v>
      </c>
      <c r="N71" s="12">
        <f t="shared" ref="N71:N134" si="17">IF(E71=E70,0,1)</f>
        <v>0</v>
      </c>
      <c r="O71" s="12">
        <f t="shared" ref="O71:O134" si="18">IF(N71=1,N71,O70+1)</f>
        <v>11</v>
      </c>
      <c r="P71" s="12">
        <f t="shared" ref="P71:P134" si="19">IF(O71&lt;5,O71,4+O71-4*ROUNDUP(O71/4,0))</f>
        <v>3</v>
      </c>
      <c r="Q71" s="12">
        <f t="shared" si="3"/>
        <v>0</v>
      </c>
      <c r="R71" s="12" t="str">
        <f t="shared" si="4"/>
        <v/>
      </c>
      <c r="S71" s="12" t="str">
        <f t="shared" si="5"/>
        <v/>
      </c>
      <c r="T71" s="12">
        <f t="shared" si="14"/>
        <v>0</v>
      </c>
      <c r="U71" s="12">
        <f t="shared" si="15"/>
        <v>0</v>
      </c>
      <c r="V71" s="12">
        <f t="shared" si="16"/>
        <v>0</v>
      </c>
    </row>
    <row r="72" spans="2:22" x14ac:dyDescent="0.2">
      <c r="B72" s="6" t="s">
        <v>12</v>
      </c>
      <c r="C72" s="7">
        <v>37594</v>
      </c>
      <c r="D72" s="8" t="s">
        <v>111</v>
      </c>
      <c r="E72" s="8" t="s">
        <v>14</v>
      </c>
      <c r="F72" s="6">
        <v>473</v>
      </c>
      <c r="G72" s="6">
        <v>60</v>
      </c>
      <c r="H72" s="6">
        <v>10</v>
      </c>
      <c r="I72" s="6" t="s">
        <v>15</v>
      </c>
      <c r="J72" s="6" t="s">
        <v>18</v>
      </c>
      <c r="K72" s="6" t="s">
        <v>53</v>
      </c>
      <c r="L72" t="str">
        <f>VLOOKUP(E72,Lookup_Data!$C$7:$E$25,2,FALSE)</f>
        <v>Scotland</v>
      </c>
      <c r="M72" t="str">
        <f>VLOOKUP(E72,Lookup_Data!$C$7:$E$25,3,FALSE)</f>
        <v>SUSF</v>
      </c>
      <c r="N72" s="12">
        <f t="shared" si="17"/>
        <v>0</v>
      </c>
      <c r="O72" s="12">
        <f t="shared" si="18"/>
        <v>12</v>
      </c>
      <c r="P72" s="12">
        <f t="shared" si="19"/>
        <v>4</v>
      </c>
      <c r="Q72" s="12">
        <f t="shared" ref="Q72:Q135" si="20">IF(N73=1,1,IF(P72=4,1,0))*ROUNDUP(O72/4,0)</f>
        <v>3</v>
      </c>
      <c r="R72" s="12" t="str">
        <f t="shared" ref="R72:R135" si="21">IF(Q72=1,"A",IF(Q72=2,"B",IF(Q72=3,"C",IF(Q72=4,"D",IF(Q72=5,"E",IF(Q72=6,"F",IF(Q72=7,"G",IF(Q72=8,"H",""))))))))</f>
        <v>C</v>
      </c>
      <c r="S72" s="12" t="str">
        <f t="shared" ref="S72:S135" si="22">IF(Q72=0,"",CONCATENATE(E72," '",R72,"'"))</f>
        <v>Edinburgh 'C'</v>
      </c>
      <c r="T72" s="12">
        <f t="shared" si="14"/>
        <v>1991</v>
      </c>
      <c r="U72" s="12">
        <f t="shared" si="15"/>
        <v>240</v>
      </c>
      <c r="V72" s="12">
        <f t="shared" si="16"/>
        <v>37</v>
      </c>
    </row>
    <row r="73" spans="2:22" x14ac:dyDescent="0.2">
      <c r="B73" s="6" t="s">
        <v>12</v>
      </c>
      <c r="C73" s="7">
        <v>37604</v>
      </c>
      <c r="D73" s="8" t="s">
        <v>143</v>
      </c>
      <c r="E73" s="8" t="s">
        <v>14</v>
      </c>
      <c r="F73" s="6">
        <v>420</v>
      </c>
      <c r="G73" s="6">
        <v>60</v>
      </c>
      <c r="H73" s="6">
        <v>6</v>
      </c>
      <c r="I73" s="6" t="s">
        <v>15</v>
      </c>
      <c r="J73" s="6" t="s">
        <v>18</v>
      </c>
      <c r="K73" s="6" t="s">
        <v>53</v>
      </c>
      <c r="L73" t="str">
        <f>VLOOKUP(E73,Lookup_Data!$C$7:$E$25,2,FALSE)</f>
        <v>Scotland</v>
      </c>
      <c r="M73" t="str">
        <f>VLOOKUP(E73,Lookup_Data!$C$7:$E$25,3,FALSE)</f>
        <v>SUSF</v>
      </c>
      <c r="N73" s="12">
        <f t="shared" si="17"/>
        <v>0</v>
      </c>
      <c r="O73" s="12">
        <f t="shared" si="18"/>
        <v>13</v>
      </c>
      <c r="P73" s="12">
        <f t="shared" si="19"/>
        <v>1</v>
      </c>
      <c r="Q73" s="12">
        <f t="shared" si="20"/>
        <v>0</v>
      </c>
      <c r="R73" s="12" t="str">
        <f t="shared" si="21"/>
        <v/>
      </c>
      <c r="S73" s="12" t="str">
        <f t="shared" si="22"/>
        <v/>
      </c>
      <c r="T73" s="12">
        <f t="shared" si="14"/>
        <v>0</v>
      </c>
      <c r="U73" s="12">
        <f t="shared" si="15"/>
        <v>0</v>
      </c>
      <c r="V73" s="12">
        <f t="shared" si="16"/>
        <v>0</v>
      </c>
    </row>
    <row r="74" spans="2:22" x14ac:dyDescent="0.2">
      <c r="B74" s="6" t="s">
        <v>12</v>
      </c>
      <c r="C74" s="7">
        <v>37604</v>
      </c>
      <c r="D74" s="8" t="s">
        <v>148</v>
      </c>
      <c r="E74" s="8" t="s">
        <v>14</v>
      </c>
      <c r="F74" s="6">
        <v>405</v>
      </c>
      <c r="G74" s="6">
        <v>60</v>
      </c>
      <c r="H74" s="6">
        <v>4</v>
      </c>
      <c r="I74" s="6" t="s">
        <v>15</v>
      </c>
      <c r="J74" s="6" t="s">
        <v>18</v>
      </c>
      <c r="K74" s="6" t="s">
        <v>53</v>
      </c>
      <c r="L74" t="str">
        <f>VLOOKUP(E74,Lookup_Data!$C$7:$E$25,2,FALSE)</f>
        <v>Scotland</v>
      </c>
      <c r="M74" t="str">
        <f>VLOOKUP(E74,Lookup_Data!$C$7:$E$25,3,FALSE)</f>
        <v>SUSF</v>
      </c>
      <c r="N74" s="12">
        <f t="shared" si="17"/>
        <v>0</v>
      </c>
      <c r="O74" s="12">
        <f t="shared" si="18"/>
        <v>14</v>
      </c>
      <c r="P74" s="12">
        <f t="shared" si="19"/>
        <v>2</v>
      </c>
      <c r="Q74" s="12">
        <f t="shared" si="20"/>
        <v>4</v>
      </c>
      <c r="R74" s="12" t="str">
        <f t="shared" si="21"/>
        <v>D</v>
      </c>
      <c r="S74" s="12" t="str">
        <f t="shared" si="22"/>
        <v>Edinburgh 'D'</v>
      </c>
      <c r="T74" s="12">
        <f t="shared" si="14"/>
        <v>825</v>
      </c>
      <c r="U74" s="12">
        <f t="shared" si="15"/>
        <v>120</v>
      </c>
      <c r="V74" s="12">
        <f t="shared" si="16"/>
        <v>10</v>
      </c>
    </row>
    <row r="75" spans="2:22" x14ac:dyDescent="0.2">
      <c r="B75" s="6" t="s">
        <v>12</v>
      </c>
      <c r="C75" s="7">
        <v>37606</v>
      </c>
      <c r="D75" s="8" t="s">
        <v>33</v>
      </c>
      <c r="E75" s="8" t="s">
        <v>34</v>
      </c>
      <c r="F75" s="6">
        <v>565</v>
      </c>
      <c r="G75" s="6">
        <v>60</v>
      </c>
      <c r="H75" s="6">
        <v>31</v>
      </c>
      <c r="I75" s="6" t="s">
        <v>15</v>
      </c>
      <c r="J75" s="6" t="s">
        <v>18</v>
      </c>
      <c r="K75" s="6" t="s">
        <v>17</v>
      </c>
      <c r="L75" t="str">
        <f>VLOOKUP(E75,Lookup_Data!$C$7:$E$25,2,FALSE)</f>
        <v>England</v>
      </c>
      <c r="M75" t="str">
        <f>VLOOKUP(E75,Lookup_Data!$C$7:$E$25,3,FALSE)</f>
        <v>SEAL</v>
      </c>
      <c r="N75" s="12">
        <f t="shared" si="17"/>
        <v>1</v>
      </c>
      <c r="O75" s="12">
        <f t="shared" si="18"/>
        <v>1</v>
      </c>
      <c r="P75" s="12">
        <f t="shared" si="19"/>
        <v>1</v>
      </c>
      <c r="Q75" s="12">
        <f t="shared" si="20"/>
        <v>0</v>
      </c>
      <c r="R75" s="12" t="str">
        <f t="shared" si="21"/>
        <v/>
      </c>
      <c r="S75" s="12" t="str">
        <f t="shared" si="22"/>
        <v/>
      </c>
      <c r="T75" s="12">
        <f t="shared" si="14"/>
        <v>0</v>
      </c>
      <c r="U75" s="12">
        <f t="shared" si="15"/>
        <v>0</v>
      </c>
      <c r="V75" s="12">
        <f t="shared" si="16"/>
        <v>0</v>
      </c>
    </row>
    <row r="76" spans="2:22" x14ac:dyDescent="0.2">
      <c r="B76" s="6" t="s">
        <v>12</v>
      </c>
      <c r="C76" s="7">
        <v>37646</v>
      </c>
      <c r="D76" s="8" t="s">
        <v>42</v>
      </c>
      <c r="E76" s="8" t="s">
        <v>34</v>
      </c>
      <c r="F76" s="6">
        <v>555</v>
      </c>
      <c r="G76" s="6">
        <v>60</v>
      </c>
      <c r="H76" s="6">
        <v>25</v>
      </c>
      <c r="I76" s="6" t="s">
        <v>15</v>
      </c>
      <c r="J76" s="6" t="s">
        <v>18</v>
      </c>
      <c r="K76" s="6" t="s">
        <v>17</v>
      </c>
      <c r="L76" t="str">
        <f>VLOOKUP(E76,Lookup_Data!$C$7:$E$25,2,FALSE)</f>
        <v>England</v>
      </c>
      <c r="M76" t="str">
        <f>VLOOKUP(E76,Lookup_Data!$C$7:$E$25,3,FALSE)</f>
        <v>SEAL</v>
      </c>
      <c r="N76" s="12">
        <f t="shared" si="17"/>
        <v>0</v>
      </c>
      <c r="O76" s="12">
        <f t="shared" si="18"/>
        <v>2</v>
      </c>
      <c r="P76" s="12">
        <f t="shared" si="19"/>
        <v>2</v>
      </c>
      <c r="Q76" s="12">
        <f t="shared" si="20"/>
        <v>0</v>
      </c>
      <c r="R76" s="12" t="str">
        <f t="shared" si="21"/>
        <v/>
      </c>
      <c r="S76" s="12" t="str">
        <f t="shared" si="22"/>
        <v/>
      </c>
      <c r="T76" s="12">
        <f t="shared" si="14"/>
        <v>0</v>
      </c>
      <c r="U76" s="12">
        <f t="shared" si="15"/>
        <v>0</v>
      </c>
      <c r="V76" s="12">
        <f t="shared" si="16"/>
        <v>0</v>
      </c>
    </row>
    <row r="77" spans="2:22" x14ac:dyDescent="0.2">
      <c r="B77" s="6" t="s">
        <v>12</v>
      </c>
      <c r="C77" s="7">
        <v>37606</v>
      </c>
      <c r="D77" s="8" t="s">
        <v>56</v>
      </c>
      <c r="E77" s="8" t="s">
        <v>34</v>
      </c>
      <c r="F77" s="6">
        <v>548</v>
      </c>
      <c r="G77" s="6">
        <v>60</v>
      </c>
      <c r="H77" s="6">
        <v>23</v>
      </c>
      <c r="I77" s="6" t="s">
        <v>22</v>
      </c>
      <c r="J77" s="6" t="s">
        <v>18</v>
      </c>
      <c r="K77" s="6" t="s">
        <v>17</v>
      </c>
      <c r="L77" t="str">
        <f>VLOOKUP(E77,Lookup_Data!$C$7:$E$25,2,FALSE)</f>
        <v>England</v>
      </c>
      <c r="M77" t="str">
        <f>VLOOKUP(E77,Lookup_Data!$C$7:$E$25,3,FALSE)</f>
        <v>SEAL</v>
      </c>
      <c r="N77" s="12">
        <f t="shared" si="17"/>
        <v>0</v>
      </c>
      <c r="O77" s="12">
        <f t="shared" si="18"/>
        <v>3</v>
      </c>
      <c r="P77" s="12">
        <f t="shared" si="19"/>
        <v>3</v>
      </c>
      <c r="Q77" s="12">
        <f t="shared" si="20"/>
        <v>0</v>
      </c>
      <c r="R77" s="12" t="str">
        <f t="shared" si="21"/>
        <v/>
      </c>
      <c r="S77" s="12" t="str">
        <f t="shared" si="22"/>
        <v/>
      </c>
      <c r="T77" s="12">
        <f t="shared" si="14"/>
        <v>0</v>
      </c>
      <c r="U77" s="12">
        <f t="shared" si="15"/>
        <v>0</v>
      </c>
      <c r="V77" s="12">
        <f t="shared" si="16"/>
        <v>0</v>
      </c>
    </row>
    <row r="78" spans="2:22" x14ac:dyDescent="0.2">
      <c r="B78" s="6" t="s">
        <v>12</v>
      </c>
      <c r="C78" s="7">
        <v>37627</v>
      </c>
      <c r="D78" s="8" t="s">
        <v>65</v>
      </c>
      <c r="E78" s="8" t="s">
        <v>34</v>
      </c>
      <c r="F78" s="6">
        <v>533</v>
      </c>
      <c r="G78" s="6">
        <v>60</v>
      </c>
      <c r="H78" s="6">
        <v>18</v>
      </c>
      <c r="I78" s="6" t="s">
        <v>15</v>
      </c>
      <c r="J78" s="6" t="s">
        <v>18</v>
      </c>
      <c r="K78" s="6" t="s">
        <v>17</v>
      </c>
      <c r="L78" t="str">
        <f>VLOOKUP(E78,Lookup_Data!$C$7:$E$25,2,FALSE)</f>
        <v>England</v>
      </c>
      <c r="M78" t="str">
        <f>VLOOKUP(E78,Lookup_Data!$C$7:$E$25,3,FALSE)</f>
        <v>SEAL</v>
      </c>
      <c r="N78" s="12">
        <f t="shared" si="17"/>
        <v>0</v>
      </c>
      <c r="O78" s="12">
        <f t="shared" si="18"/>
        <v>4</v>
      </c>
      <c r="P78" s="12">
        <f t="shared" si="19"/>
        <v>4</v>
      </c>
      <c r="Q78" s="12">
        <f t="shared" si="20"/>
        <v>1</v>
      </c>
      <c r="R78" s="12" t="str">
        <f t="shared" si="21"/>
        <v>A</v>
      </c>
      <c r="S78" s="12" t="str">
        <f t="shared" si="22"/>
        <v>Imperial 'A'</v>
      </c>
      <c r="T78" s="12">
        <f t="shared" si="14"/>
        <v>2201</v>
      </c>
      <c r="U78" s="12">
        <f t="shared" si="15"/>
        <v>240</v>
      </c>
      <c r="V78" s="12">
        <f t="shared" si="16"/>
        <v>97</v>
      </c>
    </row>
    <row r="79" spans="2:22" x14ac:dyDescent="0.2">
      <c r="B79" s="6" t="s">
        <v>12</v>
      </c>
      <c r="C79" s="7">
        <v>37646</v>
      </c>
      <c r="D79" s="8" t="s">
        <v>68</v>
      </c>
      <c r="E79" s="8" t="s">
        <v>34</v>
      </c>
      <c r="F79" s="6">
        <v>529</v>
      </c>
      <c r="G79" s="6">
        <v>60</v>
      </c>
      <c r="H79" s="6">
        <v>16</v>
      </c>
      <c r="I79" s="6" t="s">
        <v>22</v>
      </c>
      <c r="J79" s="6" t="s">
        <v>18</v>
      </c>
      <c r="K79" s="6" t="s">
        <v>17</v>
      </c>
      <c r="L79" t="str">
        <f>VLOOKUP(E79,Lookup_Data!$C$7:$E$25,2,FALSE)</f>
        <v>England</v>
      </c>
      <c r="M79" t="str">
        <f>VLOOKUP(E79,Lookup_Data!$C$7:$E$25,3,FALSE)</f>
        <v>SEAL</v>
      </c>
      <c r="N79" s="12">
        <f t="shared" si="17"/>
        <v>0</v>
      </c>
      <c r="O79" s="12">
        <f t="shared" si="18"/>
        <v>5</v>
      </c>
      <c r="P79" s="12">
        <f t="shared" si="19"/>
        <v>1</v>
      </c>
      <c r="Q79" s="12">
        <f t="shared" si="20"/>
        <v>0</v>
      </c>
      <c r="R79" s="12" t="str">
        <f t="shared" si="21"/>
        <v/>
      </c>
      <c r="S79" s="12" t="str">
        <f t="shared" si="22"/>
        <v/>
      </c>
      <c r="T79" s="12">
        <f t="shared" si="14"/>
        <v>0</v>
      </c>
      <c r="U79" s="12">
        <f t="shared" si="15"/>
        <v>0</v>
      </c>
      <c r="V79" s="12">
        <f t="shared" si="16"/>
        <v>0</v>
      </c>
    </row>
    <row r="80" spans="2:22" x14ac:dyDescent="0.2">
      <c r="B80" s="6" t="s">
        <v>12</v>
      </c>
      <c r="C80" s="7">
        <v>37606</v>
      </c>
      <c r="D80" s="8" t="s">
        <v>81</v>
      </c>
      <c r="E80" s="8" t="s">
        <v>34</v>
      </c>
      <c r="F80" s="6">
        <v>516</v>
      </c>
      <c r="G80" s="6">
        <v>60</v>
      </c>
      <c r="H80" s="6">
        <v>14</v>
      </c>
      <c r="I80" s="6" t="s">
        <v>15</v>
      </c>
      <c r="J80" s="6" t="s">
        <v>18</v>
      </c>
      <c r="K80" s="6" t="s">
        <v>17</v>
      </c>
      <c r="L80" t="str">
        <f>VLOOKUP(E80,Lookup_Data!$C$7:$E$25,2,FALSE)</f>
        <v>England</v>
      </c>
      <c r="M80" t="str">
        <f>VLOOKUP(E80,Lookup_Data!$C$7:$E$25,3,FALSE)</f>
        <v>SEAL</v>
      </c>
      <c r="N80" s="12">
        <f t="shared" si="17"/>
        <v>0</v>
      </c>
      <c r="O80" s="12">
        <f t="shared" si="18"/>
        <v>6</v>
      </c>
      <c r="P80" s="12">
        <f t="shared" si="19"/>
        <v>2</v>
      </c>
      <c r="Q80" s="12">
        <f t="shared" si="20"/>
        <v>0</v>
      </c>
      <c r="R80" s="12" t="str">
        <f t="shared" si="21"/>
        <v/>
      </c>
      <c r="S80" s="12" t="str">
        <f t="shared" si="22"/>
        <v/>
      </c>
      <c r="T80" s="12">
        <f t="shared" si="14"/>
        <v>0</v>
      </c>
      <c r="U80" s="12">
        <f t="shared" si="15"/>
        <v>0</v>
      </c>
      <c r="V80" s="12">
        <f t="shared" si="16"/>
        <v>0</v>
      </c>
    </row>
    <row r="81" spans="2:22" x14ac:dyDescent="0.2">
      <c r="B81" s="6" t="s">
        <v>12</v>
      </c>
      <c r="C81" s="7">
        <v>37646</v>
      </c>
      <c r="D81" s="8" t="s">
        <v>104</v>
      </c>
      <c r="E81" s="8" t="s">
        <v>34</v>
      </c>
      <c r="F81" s="6">
        <v>480</v>
      </c>
      <c r="G81" s="6">
        <v>59</v>
      </c>
      <c r="H81" s="6">
        <v>13</v>
      </c>
      <c r="I81" s="6" t="s">
        <v>15</v>
      </c>
      <c r="J81" s="6" t="s">
        <v>18</v>
      </c>
      <c r="K81" s="6" t="s">
        <v>17</v>
      </c>
      <c r="L81" t="str">
        <f>VLOOKUP(E81,Lookup_Data!$C$7:$E$25,2,FALSE)</f>
        <v>England</v>
      </c>
      <c r="M81" t="str">
        <f>VLOOKUP(E81,Lookup_Data!$C$7:$E$25,3,FALSE)</f>
        <v>SEAL</v>
      </c>
      <c r="N81" s="12">
        <f t="shared" si="17"/>
        <v>0</v>
      </c>
      <c r="O81" s="12">
        <f t="shared" si="18"/>
        <v>7</v>
      </c>
      <c r="P81" s="12">
        <f t="shared" si="19"/>
        <v>3</v>
      </c>
      <c r="Q81" s="12">
        <f t="shared" si="20"/>
        <v>0</v>
      </c>
      <c r="R81" s="12" t="str">
        <f t="shared" si="21"/>
        <v/>
      </c>
      <c r="S81" s="12" t="str">
        <f t="shared" si="22"/>
        <v/>
      </c>
      <c r="T81" s="12">
        <f t="shared" si="14"/>
        <v>0</v>
      </c>
      <c r="U81" s="12">
        <f t="shared" si="15"/>
        <v>0</v>
      </c>
      <c r="V81" s="12">
        <f t="shared" si="16"/>
        <v>0</v>
      </c>
    </row>
    <row r="82" spans="2:22" x14ac:dyDescent="0.2">
      <c r="B82" s="6" t="s">
        <v>12</v>
      </c>
      <c r="C82" s="7">
        <v>37969</v>
      </c>
      <c r="D82" s="8" t="s">
        <v>110</v>
      </c>
      <c r="E82" s="11" t="s">
        <v>34</v>
      </c>
      <c r="F82" s="6">
        <v>475</v>
      </c>
      <c r="G82" s="12">
        <v>60</v>
      </c>
      <c r="H82" s="12">
        <v>6</v>
      </c>
      <c r="I82" s="6" t="s">
        <v>22</v>
      </c>
      <c r="J82" s="6" t="s">
        <v>18</v>
      </c>
      <c r="K82" s="6" t="s">
        <v>53</v>
      </c>
      <c r="L82" t="str">
        <f>VLOOKUP(E82,Lookup_Data!$C$7:$E$25,2,FALSE)</f>
        <v>England</v>
      </c>
      <c r="M82" t="str">
        <f>VLOOKUP(E82,Lookup_Data!$C$7:$E$25,3,FALSE)</f>
        <v>SEAL</v>
      </c>
      <c r="N82" s="12">
        <f t="shared" si="17"/>
        <v>0</v>
      </c>
      <c r="O82" s="12">
        <f t="shared" si="18"/>
        <v>8</v>
      </c>
      <c r="P82" s="12">
        <f t="shared" si="19"/>
        <v>4</v>
      </c>
      <c r="Q82" s="12">
        <f t="shared" si="20"/>
        <v>2</v>
      </c>
      <c r="R82" s="12" t="str">
        <f t="shared" si="21"/>
        <v>B</v>
      </c>
      <c r="S82" s="12" t="str">
        <f t="shared" si="22"/>
        <v>Imperial 'B'</v>
      </c>
      <c r="T82" s="12">
        <f t="shared" si="14"/>
        <v>2000</v>
      </c>
      <c r="U82" s="12">
        <f t="shared" si="15"/>
        <v>239</v>
      </c>
      <c r="V82" s="12">
        <f t="shared" si="16"/>
        <v>49</v>
      </c>
    </row>
    <row r="83" spans="2:22" x14ac:dyDescent="0.2">
      <c r="B83" s="6" t="s">
        <v>12</v>
      </c>
      <c r="C83" s="7">
        <v>37646</v>
      </c>
      <c r="D83" s="8" t="s">
        <v>131</v>
      </c>
      <c r="E83" s="8" t="s">
        <v>34</v>
      </c>
      <c r="F83" s="6">
        <v>446</v>
      </c>
      <c r="G83" s="6">
        <v>58</v>
      </c>
      <c r="H83" s="6">
        <v>9</v>
      </c>
      <c r="I83" s="6" t="s">
        <v>22</v>
      </c>
      <c r="J83" s="6" t="s">
        <v>18</v>
      </c>
      <c r="K83" s="6" t="s">
        <v>17</v>
      </c>
      <c r="L83" t="str">
        <f>VLOOKUP(E83,Lookup_Data!$C$7:$E$25,2,FALSE)</f>
        <v>England</v>
      </c>
      <c r="M83" t="str">
        <f>VLOOKUP(E83,Lookup_Data!$C$7:$E$25,3,FALSE)</f>
        <v>SEAL</v>
      </c>
      <c r="N83" s="12">
        <f t="shared" si="17"/>
        <v>0</v>
      </c>
      <c r="O83" s="12">
        <f t="shared" si="18"/>
        <v>9</v>
      </c>
      <c r="P83" s="12">
        <f t="shared" si="19"/>
        <v>1</v>
      </c>
      <c r="Q83" s="12">
        <f t="shared" si="20"/>
        <v>0</v>
      </c>
      <c r="R83" s="12" t="str">
        <f t="shared" si="21"/>
        <v/>
      </c>
      <c r="S83" s="12" t="str">
        <f t="shared" si="22"/>
        <v/>
      </c>
      <c r="T83" s="12">
        <f t="shared" si="14"/>
        <v>0</v>
      </c>
      <c r="U83" s="12">
        <f t="shared" si="15"/>
        <v>0</v>
      </c>
      <c r="V83" s="12">
        <f t="shared" si="16"/>
        <v>0</v>
      </c>
    </row>
    <row r="84" spans="2:22" x14ac:dyDescent="0.2">
      <c r="B84" s="6" t="s">
        <v>12</v>
      </c>
      <c r="C84" s="7">
        <v>37646</v>
      </c>
      <c r="D84" s="8" t="s">
        <v>132</v>
      </c>
      <c r="E84" s="8" t="s">
        <v>34</v>
      </c>
      <c r="F84" s="6">
        <v>445</v>
      </c>
      <c r="G84" s="6">
        <v>60</v>
      </c>
      <c r="H84" s="6">
        <v>7</v>
      </c>
      <c r="I84" s="6" t="s">
        <v>15</v>
      </c>
      <c r="J84" s="6" t="s">
        <v>18</v>
      </c>
      <c r="K84" s="6" t="s">
        <v>53</v>
      </c>
      <c r="L84" t="str">
        <f>VLOOKUP(E84,Lookup_Data!$C$7:$E$25,2,FALSE)</f>
        <v>England</v>
      </c>
      <c r="M84" t="str">
        <f>VLOOKUP(E84,Lookup_Data!$C$7:$E$25,3,FALSE)</f>
        <v>SEAL</v>
      </c>
      <c r="N84" s="12">
        <f t="shared" si="17"/>
        <v>0</v>
      </c>
      <c r="O84" s="12">
        <f t="shared" si="18"/>
        <v>10</v>
      </c>
      <c r="P84" s="12">
        <f t="shared" si="19"/>
        <v>2</v>
      </c>
      <c r="Q84" s="12">
        <f t="shared" si="20"/>
        <v>0</v>
      </c>
      <c r="R84" s="12" t="str">
        <f t="shared" si="21"/>
        <v/>
      </c>
      <c r="S84" s="12" t="str">
        <f t="shared" si="22"/>
        <v/>
      </c>
      <c r="T84" s="12">
        <f t="shared" si="14"/>
        <v>0</v>
      </c>
      <c r="U84" s="12">
        <f t="shared" si="15"/>
        <v>0</v>
      </c>
      <c r="V84" s="12">
        <f t="shared" si="16"/>
        <v>0</v>
      </c>
    </row>
    <row r="85" spans="2:22" x14ac:dyDescent="0.2">
      <c r="B85" s="6" t="s">
        <v>12</v>
      </c>
      <c r="C85" s="7">
        <v>37646</v>
      </c>
      <c r="D85" s="8" t="s">
        <v>141</v>
      </c>
      <c r="E85" s="8" t="s">
        <v>34</v>
      </c>
      <c r="F85" s="6">
        <v>429</v>
      </c>
      <c r="G85" s="6">
        <v>60</v>
      </c>
      <c r="H85" s="6">
        <v>2</v>
      </c>
      <c r="I85" s="6" t="s">
        <v>15</v>
      </c>
      <c r="J85" s="6" t="s">
        <v>18</v>
      </c>
      <c r="K85" s="6" t="s">
        <v>17</v>
      </c>
      <c r="L85" t="str">
        <f>VLOOKUP(E85,Lookup_Data!$C$7:$E$25,2,FALSE)</f>
        <v>England</v>
      </c>
      <c r="M85" t="str">
        <f>VLOOKUP(E85,Lookup_Data!$C$7:$E$25,3,FALSE)</f>
        <v>SEAL</v>
      </c>
      <c r="N85" s="12">
        <f t="shared" si="17"/>
        <v>0</v>
      </c>
      <c r="O85" s="12">
        <f t="shared" si="18"/>
        <v>11</v>
      </c>
      <c r="P85" s="12">
        <f t="shared" si="19"/>
        <v>3</v>
      </c>
      <c r="Q85" s="12">
        <f t="shared" si="20"/>
        <v>0</v>
      </c>
      <c r="R85" s="12" t="str">
        <f t="shared" si="21"/>
        <v/>
      </c>
      <c r="S85" s="12" t="str">
        <f t="shared" si="22"/>
        <v/>
      </c>
      <c r="T85" s="12">
        <f t="shared" si="14"/>
        <v>0</v>
      </c>
      <c r="U85" s="12">
        <f t="shared" si="15"/>
        <v>0</v>
      </c>
      <c r="V85" s="12">
        <f t="shared" si="16"/>
        <v>0</v>
      </c>
    </row>
    <row r="86" spans="2:22" x14ac:dyDescent="0.2">
      <c r="B86" s="6" t="s">
        <v>12</v>
      </c>
      <c r="C86" s="7">
        <v>37646</v>
      </c>
      <c r="D86" s="8" t="s">
        <v>151</v>
      </c>
      <c r="E86" s="8" t="s">
        <v>34</v>
      </c>
      <c r="F86" s="6">
        <v>397</v>
      </c>
      <c r="G86" s="6">
        <v>59</v>
      </c>
      <c r="H86" s="6">
        <v>5</v>
      </c>
      <c r="I86" s="6" t="s">
        <v>15</v>
      </c>
      <c r="J86" s="6" t="s">
        <v>18</v>
      </c>
      <c r="K86" s="6" t="s">
        <v>53</v>
      </c>
      <c r="L86" t="str">
        <f>VLOOKUP(E86,Lookup_Data!$C$7:$E$25,2,FALSE)</f>
        <v>England</v>
      </c>
      <c r="M86" t="str">
        <f>VLOOKUP(E86,Lookup_Data!$C$7:$E$25,3,FALSE)</f>
        <v>SEAL</v>
      </c>
      <c r="N86" s="12">
        <f t="shared" si="17"/>
        <v>0</v>
      </c>
      <c r="O86" s="12">
        <f t="shared" si="18"/>
        <v>12</v>
      </c>
      <c r="P86" s="12">
        <f t="shared" si="19"/>
        <v>4</v>
      </c>
      <c r="Q86" s="12">
        <f t="shared" si="20"/>
        <v>3</v>
      </c>
      <c r="R86" s="12" t="str">
        <f t="shared" si="21"/>
        <v>C</v>
      </c>
      <c r="S86" s="12" t="str">
        <f t="shared" si="22"/>
        <v>Imperial 'C'</v>
      </c>
      <c r="T86" s="12">
        <f t="shared" ref="T86:T117" si="23">IF($P86=1,F86,IF($P86=2,F86+F85,IF($P86=3,F86+F85+F84,IF($P86=4,F86+F85+F84+F83,0))))*IF($N87=1,1,IF($P86=4,1,0))</f>
        <v>1717</v>
      </c>
      <c r="U86" s="12">
        <f t="shared" ref="U86:U117" si="24">IF($P86=1,G86,IF($P86=2,G86+G85,IF($P86=3,G86+G85+G84,IF($P86=4,G86+G85+G84+G83,0))))*IF($N87=1,1,IF($P86=4,1,0))</f>
        <v>237</v>
      </c>
      <c r="V86" s="12">
        <f t="shared" ref="V86:V117" si="25">IF($P86=1,H86,IF($P86=2,H86+H85,IF($P86=3,H86+H85+H84,IF($P86=4,H86+H85+H84+H83,0))))*IF($N87=1,1,IF($P86=4,1,0))</f>
        <v>23</v>
      </c>
    </row>
    <row r="87" spans="2:22" x14ac:dyDescent="0.2">
      <c r="B87" s="6" t="s">
        <v>12</v>
      </c>
      <c r="C87" s="7">
        <v>37646</v>
      </c>
      <c r="D87" s="8" t="s">
        <v>155</v>
      </c>
      <c r="E87" s="8" t="s">
        <v>34</v>
      </c>
      <c r="F87" s="6">
        <v>375</v>
      </c>
      <c r="G87" s="6">
        <v>59</v>
      </c>
      <c r="H87" s="6">
        <v>1</v>
      </c>
      <c r="I87" s="6" t="s">
        <v>22</v>
      </c>
      <c r="J87" s="6" t="s">
        <v>18</v>
      </c>
      <c r="K87" s="6" t="s">
        <v>53</v>
      </c>
      <c r="L87" t="str">
        <f>VLOOKUP(E87,Lookup_Data!$C$7:$E$25,2,FALSE)</f>
        <v>England</v>
      </c>
      <c r="M87" t="str">
        <f>VLOOKUP(E87,Lookup_Data!$C$7:$E$25,3,FALSE)</f>
        <v>SEAL</v>
      </c>
      <c r="N87" s="12">
        <f t="shared" si="17"/>
        <v>0</v>
      </c>
      <c r="O87" s="12">
        <f t="shared" si="18"/>
        <v>13</v>
      </c>
      <c r="P87" s="12">
        <f t="shared" si="19"/>
        <v>1</v>
      </c>
      <c r="Q87" s="12">
        <f t="shared" si="20"/>
        <v>0</v>
      </c>
      <c r="R87" s="12" t="str">
        <f t="shared" si="21"/>
        <v/>
      </c>
      <c r="S87" s="12" t="str">
        <f t="shared" si="22"/>
        <v/>
      </c>
      <c r="T87" s="12">
        <f t="shared" si="23"/>
        <v>0</v>
      </c>
      <c r="U87" s="12">
        <f t="shared" si="24"/>
        <v>0</v>
      </c>
      <c r="V87" s="12">
        <f t="shared" si="25"/>
        <v>0</v>
      </c>
    </row>
    <row r="88" spans="2:22" x14ac:dyDescent="0.2">
      <c r="B88" s="6" t="s">
        <v>12</v>
      </c>
      <c r="C88" s="7">
        <v>37646</v>
      </c>
      <c r="D88" s="11" t="s">
        <v>172</v>
      </c>
      <c r="E88" s="11" t="s">
        <v>34</v>
      </c>
      <c r="F88" s="12">
        <v>319</v>
      </c>
      <c r="G88" s="12">
        <v>40</v>
      </c>
      <c r="H88" s="12">
        <v>1</v>
      </c>
      <c r="I88" s="6" t="s">
        <v>15</v>
      </c>
      <c r="J88" s="6" t="s">
        <v>18</v>
      </c>
      <c r="K88" s="6" t="s">
        <v>53</v>
      </c>
      <c r="L88" t="str">
        <f>VLOOKUP(E88,Lookup_Data!$C$7:$E$25,2,FALSE)</f>
        <v>England</v>
      </c>
      <c r="M88" t="str">
        <f>VLOOKUP(E88,Lookup_Data!$C$7:$E$25,3,FALSE)</f>
        <v>SEAL</v>
      </c>
      <c r="N88" s="12">
        <f t="shared" si="17"/>
        <v>0</v>
      </c>
      <c r="O88" s="12">
        <f t="shared" si="18"/>
        <v>14</v>
      </c>
      <c r="P88" s="12">
        <f t="shared" si="19"/>
        <v>2</v>
      </c>
      <c r="Q88" s="12">
        <f t="shared" si="20"/>
        <v>0</v>
      </c>
      <c r="R88" s="12" t="str">
        <f t="shared" si="21"/>
        <v/>
      </c>
      <c r="S88" s="12" t="str">
        <f t="shared" si="22"/>
        <v/>
      </c>
      <c r="T88" s="12">
        <f t="shared" si="23"/>
        <v>0</v>
      </c>
      <c r="U88" s="12">
        <f t="shared" si="24"/>
        <v>0</v>
      </c>
      <c r="V88" s="12">
        <f t="shared" si="25"/>
        <v>0</v>
      </c>
    </row>
    <row r="89" spans="2:22" x14ac:dyDescent="0.2">
      <c r="B89" s="6" t="s">
        <v>12</v>
      </c>
      <c r="C89" s="7">
        <v>37646</v>
      </c>
      <c r="D89" s="11" t="s">
        <v>180</v>
      </c>
      <c r="E89" s="11" t="s">
        <v>34</v>
      </c>
      <c r="F89" s="12">
        <v>232</v>
      </c>
      <c r="G89" s="12">
        <v>47</v>
      </c>
      <c r="H89" s="12">
        <v>3</v>
      </c>
      <c r="I89" s="6" t="s">
        <v>22</v>
      </c>
      <c r="J89" s="6" t="s">
        <v>18</v>
      </c>
      <c r="K89" s="6" t="s">
        <v>53</v>
      </c>
      <c r="L89" t="str">
        <f>VLOOKUP(E89,Lookup_Data!$C$7:$E$25,2,FALSE)</f>
        <v>England</v>
      </c>
      <c r="M89" t="str">
        <f>VLOOKUP(E89,Lookup_Data!$C$7:$E$25,3,FALSE)</f>
        <v>SEAL</v>
      </c>
      <c r="N89" s="12">
        <f t="shared" si="17"/>
        <v>0</v>
      </c>
      <c r="O89" s="12">
        <f t="shared" si="18"/>
        <v>15</v>
      </c>
      <c r="P89" s="12">
        <f t="shared" si="19"/>
        <v>3</v>
      </c>
      <c r="Q89" s="12">
        <f t="shared" si="20"/>
        <v>0</v>
      </c>
      <c r="R89" s="12" t="str">
        <f t="shared" si="21"/>
        <v/>
      </c>
      <c r="S89" s="12" t="str">
        <f t="shared" si="22"/>
        <v/>
      </c>
      <c r="T89" s="12">
        <f t="shared" si="23"/>
        <v>0</v>
      </c>
      <c r="U89" s="12">
        <f t="shared" si="24"/>
        <v>0</v>
      </c>
      <c r="V89" s="12">
        <f t="shared" si="25"/>
        <v>0</v>
      </c>
    </row>
    <row r="90" spans="2:22" x14ac:dyDescent="0.2">
      <c r="B90" s="6" t="s">
        <v>12</v>
      </c>
      <c r="C90" s="7">
        <v>37646</v>
      </c>
      <c r="D90" s="8" t="s">
        <v>185</v>
      </c>
      <c r="E90" s="8" t="s">
        <v>34</v>
      </c>
      <c r="F90" s="6">
        <v>199</v>
      </c>
      <c r="G90" s="6">
        <v>40</v>
      </c>
      <c r="H90" s="6">
        <v>1</v>
      </c>
      <c r="I90" s="6" t="s">
        <v>22</v>
      </c>
      <c r="J90" s="6" t="s">
        <v>18</v>
      </c>
      <c r="K90" s="6" t="s">
        <v>53</v>
      </c>
      <c r="L90" t="str">
        <f>VLOOKUP(E90,Lookup_Data!$C$7:$E$25,2,FALSE)</f>
        <v>England</v>
      </c>
      <c r="M90" t="str">
        <f>VLOOKUP(E90,Lookup_Data!$C$7:$E$25,3,FALSE)</f>
        <v>SEAL</v>
      </c>
      <c r="N90" s="12">
        <f t="shared" si="17"/>
        <v>0</v>
      </c>
      <c r="O90" s="12">
        <f t="shared" si="18"/>
        <v>16</v>
      </c>
      <c r="P90" s="12">
        <f t="shared" si="19"/>
        <v>4</v>
      </c>
      <c r="Q90" s="12">
        <f t="shared" si="20"/>
        <v>4</v>
      </c>
      <c r="R90" s="12" t="str">
        <f t="shared" si="21"/>
        <v>D</v>
      </c>
      <c r="S90" s="12" t="str">
        <f t="shared" si="22"/>
        <v>Imperial 'D'</v>
      </c>
      <c r="T90" s="12">
        <f t="shared" si="23"/>
        <v>1125</v>
      </c>
      <c r="U90" s="12">
        <f t="shared" si="24"/>
        <v>186</v>
      </c>
      <c r="V90" s="12">
        <f t="shared" si="25"/>
        <v>6</v>
      </c>
    </row>
    <row r="91" spans="2:22" x14ac:dyDescent="0.2">
      <c r="B91" s="6" t="s">
        <v>12</v>
      </c>
      <c r="C91" s="7">
        <v>37647</v>
      </c>
      <c r="D91" s="8" t="s">
        <v>49</v>
      </c>
      <c r="E91" s="8" t="s">
        <v>50</v>
      </c>
      <c r="F91" s="6">
        <v>550</v>
      </c>
      <c r="G91" s="6">
        <v>60</v>
      </c>
      <c r="H91" s="6">
        <v>22</v>
      </c>
      <c r="I91" s="6" t="s">
        <v>22</v>
      </c>
      <c r="J91" s="6" t="s">
        <v>18</v>
      </c>
      <c r="K91" s="6" t="s">
        <v>17</v>
      </c>
      <c r="L91" t="str">
        <f>VLOOKUP(E91,Lookup_Data!$C$7:$E$25,2,FALSE)</f>
        <v>England</v>
      </c>
      <c r="M91" t="str">
        <f>VLOOKUP(E91,Lookup_Data!$C$7:$E$25,3,FALSE)</f>
        <v>None</v>
      </c>
      <c r="N91" s="12">
        <f t="shared" si="17"/>
        <v>1</v>
      </c>
      <c r="O91" s="12">
        <f t="shared" si="18"/>
        <v>1</v>
      </c>
      <c r="P91" s="12">
        <f t="shared" si="19"/>
        <v>1</v>
      </c>
      <c r="Q91" s="12">
        <f t="shared" si="20"/>
        <v>0</v>
      </c>
      <c r="R91" s="12" t="str">
        <f t="shared" si="21"/>
        <v/>
      </c>
      <c r="S91" s="12" t="str">
        <f t="shared" si="22"/>
        <v/>
      </c>
      <c r="T91" s="12">
        <f t="shared" si="23"/>
        <v>0</v>
      </c>
      <c r="U91" s="12">
        <f t="shared" si="24"/>
        <v>0</v>
      </c>
      <c r="V91" s="12">
        <f t="shared" si="25"/>
        <v>0</v>
      </c>
    </row>
    <row r="92" spans="2:22" x14ac:dyDescent="0.2">
      <c r="B92" s="6" t="s">
        <v>12</v>
      </c>
      <c r="C92" s="7">
        <v>37600</v>
      </c>
      <c r="D92" s="8" t="s">
        <v>85</v>
      </c>
      <c r="E92" s="8" t="s">
        <v>50</v>
      </c>
      <c r="F92" s="6">
        <v>512</v>
      </c>
      <c r="G92" s="6">
        <v>60</v>
      </c>
      <c r="H92" s="6">
        <v>10</v>
      </c>
      <c r="I92" s="6" t="s">
        <v>15</v>
      </c>
      <c r="J92" s="6" t="s">
        <v>18</v>
      </c>
      <c r="K92" s="6" t="s">
        <v>17</v>
      </c>
      <c r="L92" t="str">
        <f>VLOOKUP(E92,Lookup_Data!$C$7:$E$25,2,FALSE)</f>
        <v>England</v>
      </c>
      <c r="M92" t="str">
        <f>VLOOKUP(E92,Lookup_Data!$C$7:$E$25,3,FALSE)</f>
        <v>None</v>
      </c>
      <c r="N92" s="12">
        <f t="shared" si="17"/>
        <v>0</v>
      </c>
      <c r="O92" s="12">
        <f t="shared" si="18"/>
        <v>2</v>
      </c>
      <c r="P92" s="12">
        <f t="shared" si="19"/>
        <v>2</v>
      </c>
      <c r="Q92" s="12">
        <f t="shared" si="20"/>
        <v>0</v>
      </c>
      <c r="R92" s="12" t="str">
        <f t="shared" si="21"/>
        <v/>
      </c>
      <c r="S92" s="12" t="str">
        <f t="shared" si="22"/>
        <v/>
      </c>
      <c r="T92" s="12">
        <f t="shared" si="23"/>
        <v>0</v>
      </c>
      <c r="U92" s="12">
        <f t="shared" si="24"/>
        <v>0</v>
      </c>
      <c r="V92" s="12">
        <f t="shared" si="25"/>
        <v>0</v>
      </c>
    </row>
    <row r="93" spans="2:22" x14ac:dyDescent="0.2">
      <c r="B93" s="6" t="s">
        <v>12</v>
      </c>
      <c r="C93" s="7">
        <v>37641</v>
      </c>
      <c r="D93" s="8" t="s">
        <v>88</v>
      </c>
      <c r="E93" s="8" t="s">
        <v>50</v>
      </c>
      <c r="F93" s="6">
        <v>509</v>
      </c>
      <c r="G93" s="6">
        <v>60</v>
      </c>
      <c r="H93" s="6">
        <v>12</v>
      </c>
      <c r="I93" s="6" t="s">
        <v>15</v>
      </c>
      <c r="J93" s="6" t="s">
        <v>18</v>
      </c>
      <c r="K93" s="6" t="s">
        <v>17</v>
      </c>
      <c r="L93" t="str">
        <f>VLOOKUP(E93,Lookup_Data!$C$7:$E$25,2,FALSE)</f>
        <v>England</v>
      </c>
      <c r="M93" t="str">
        <f>VLOOKUP(E93,Lookup_Data!$C$7:$E$25,3,FALSE)</f>
        <v>None</v>
      </c>
      <c r="N93" s="12">
        <f t="shared" si="17"/>
        <v>0</v>
      </c>
      <c r="O93" s="12">
        <f t="shared" si="18"/>
        <v>3</v>
      </c>
      <c r="P93" s="12">
        <f t="shared" si="19"/>
        <v>3</v>
      </c>
      <c r="Q93" s="12">
        <f t="shared" si="20"/>
        <v>0</v>
      </c>
      <c r="R93" s="12" t="str">
        <f t="shared" si="21"/>
        <v/>
      </c>
      <c r="S93" s="12" t="str">
        <f t="shared" si="22"/>
        <v/>
      </c>
      <c r="T93" s="12">
        <f t="shared" si="23"/>
        <v>0</v>
      </c>
      <c r="U93" s="12">
        <f t="shared" si="24"/>
        <v>0</v>
      </c>
      <c r="V93" s="12">
        <f t="shared" si="25"/>
        <v>0</v>
      </c>
    </row>
    <row r="94" spans="2:22" x14ac:dyDescent="0.2">
      <c r="B94" s="6" t="s">
        <v>12</v>
      </c>
      <c r="C94" s="7">
        <v>37600</v>
      </c>
      <c r="D94" s="8" t="s">
        <v>87</v>
      </c>
      <c r="E94" s="8" t="s">
        <v>50</v>
      </c>
      <c r="F94" s="6">
        <v>502</v>
      </c>
      <c r="G94" s="6">
        <v>60</v>
      </c>
      <c r="H94" s="6">
        <v>5</v>
      </c>
      <c r="I94" s="6" t="s">
        <v>15</v>
      </c>
      <c r="J94" s="6" t="s">
        <v>18</v>
      </c>
      <c r="K94" s="6" t="s">
        <v>17</v>
      </c>
      <c r="L94" t="str">
        <f>VLOOKUP(E94,Lookup_Data!$C$7:$E$25,2,FALSE)</f>
        <v>England</v>
      </c>
      <c r="M94" t="str">
        <f>VLOOKUP(E94,Lookup_Data!$C$7:$E$25,3,FALSE)</f>
        <v>None</v>
      </c>
      <c r="N94" s="12">
        <f t="shared" si="17"/>
        <v>0</v>
      </c>
      <c r="O94" s="12">
        <f t="shared" si="18"/>
        <v>4</v>
      </c>
      <c r="P94" s="12">
        <f t="shared" si="19"/>
        <v>4</v>
      </c>
      <c r="Q94" s="12">
        <f t="shared" si="20"/>
        <v>1</v>
      </c>
      <c r="R94" s="12" t="str">
        <f t="shared" si="21"/>
        <v>A</v>
      </c>
      <c r="S94" s="12" t="str">
        <f t="shared" si="22"/>
        <v>Lancaster 'A'</v>
      </c>
      <c r="T94" s="12">
        <f t="shared" si="23"/>
        <v>2073</v>
      </c>
      <c r="U94" s="12">
        <f t="shared" si="24"/>
        <v>240</v>
      </c>
      <c r="V94" s="12">
        <f t="shared" si="25"/>
        <v>49</v>
      </c>
    </row>
    <row r="95" spans="2:22" x14ac:dyDescent="0.2">
      <c r="B95" s="6" t="s">
        <v>12</v>
      </c>
      <c r="C95" s="7">
        <v>37641</v>
      </c>
      <c r="D95" s="8" t="s">
        <v>106</v>
      </c>
      <c r="E95" s="8" t="s">
        <v>50</v>
      </c>
      <c r="F95" s="6">
        <v>477</v>
      </c>
      <c r="G95" s="6">
        <v>60</v>
      </c>
      <c r="H95" s="6">
        <v>4</v>
      </c>
      <c r="I95" s="6" t="s">
        <v>15</v>
      </c>
      <c r="J95" s="6" t="s">
        <v>18</v>
      </c>
      <c r="K95" s="6" t="s">
        <v>17</v>
      </c>
      <c r="L95" t="str">
        <f>VLOOKUP(E95,Lookup_Data!$C$7:$E$25,2,FALSE)</f>
        <v>England</v>
      </c>
      <c r="M95" t="str">
        <f>VLOOKUP(E95,Lookup_Data!$C$7:$E$25,3,FALSE)</f>
        <v>None</v>
      </c>
      <c r="N95" s="12">
        <f t="shared" si="17"/>
        <v>0</v>
      </c>
      <c r="O95" s="12">
        <f t="shared" si="18"/>
        <v>5</v>
      </c>
      <c r="P95" s="12">
        <f t="shared" si="19"/>
        <v>1</v>
      </c>
      <c r="Q95" s="12">
        <f t="shared" si="20"/>
        <v>0</v>
      </c>
      <c r="R95" s="12" t="str">
        <f t="shared" si="21"/>
        <v/>
      </c>
      <c r="S95" s="12" t="str">
        <f t="shared" si="22"/>
        <v/>
      </c>
      <c r="T95" s="12">
        <f t="shared" si="23"/>
        <v>0</v>
      </c>
      <c r="U95" s="12">
        <f t="shared" si="24"/>
        <v>0</v>
      </c>
      <c r="V95" s="12">
        <f t="shared" si="25"/>
        <v>0</v>
      </c>
    </row>
    <row r="96" spans="2:22" x14ac:dyDescent="0.2">
      <c r="B96" s="6" t="s">
        <v>12</v>
      </c>
      <c r="C96" s="7">
        <v>37648</v>
      </c>
      <c r="D96" s="8" t="s">
        <v>115</v>
      </c>
      <c r="E96" s="8" t="s">
        <v>50</v>
      </c>
      <c r="F96" s="6">
        <v>465</v>
      </c>
      <c r="G96" s="6">
        <v>60</v>
      </c>
      <c r="H96" s="6">
        <v>5</v>
      </c>
      <c r="I96" s="6" t="s">
        <v>15</v>
      </c>
      <c r="J96" s="6" t="s">
        <v>18</v>
      </c>
      <c r="K96" s="6" t="s">
        <v>17</v>
      </c>
      <c r="L96" t="str">
        <f>VLOOKUP(E96,Lookup_Data!$C$7:$E$25,2,FALSE)</f>
        <v>England</v>
      </c>
      <c r="M96" t="str">
        <f>VLOOKUP(E96,Lookup_Data!$C$7:$E$25,3,FALSE)</f>
        <v>None</v>
      </c>
      <c r="N96" s="12">
        <f t="shared" si="17"/>
        <v>0</v>
      </c>
      <c r="O96" s="12">
        <f t="shared" si="18"/>
        <v>6</v>
      </c>
      <c r="P96" s="12">
        <f t="shared" si="19"/>
        <v>2</v>
      </c>
      <c r="Q96" s="12">
        <f t="shared" si="20"/>
        <v>0</v>
      </c>
      <c r="R96" s="12" t="str">
        <f t="shared" si="21"/>
        <v/>
      </c>
      <c r="S96" s="12" t="str">
        <f t="shared" si="22"/>
        <v/>
      </c>
      <c r="T96" s="12">
        <f t="shared" si="23"/>
        <v>0</v>
      </c>
      <c r="U96" s="12">
        <f t="shared" si="24"/>
        <v>0</v>
      </c>
      <c r="V96" s="12">
        <f t="shared" si="25"/>
        <v>0</v>
      </c>
    </row>
    <row r="97" spans="2:22" x14ac:dyDescent="0.2">
      <c r="B97" s="6" t="s">
        <v>12</v>
      </c>
      <c r="C97" s="7">
        <v>37599</v>
      </c>
      <c r="D97" s="8" t="s">
        <v>121</v>
      </c>
      <c r="E97" s="8" t="s">
        <v>50</v>
      </c>
      <c r="F97" s="6">
        <v>459</v>
      </c>
      <c r="G97" s="6">
        <v>60</v>
      </c>
      <c r="H97" s="6">
        <v>6</v>
      </c>
      <c r="I97" s="6" t="s">
        <v>15</v>
      </c>
      <c r="J97" s="6" t="s">
        <v>18</v>
      </c>
      <c r="K97" s="6" t="s">
        <v>53</v>
      </c>
      <c r="L97" t="str">
        <f>VLOOKUP(E97,Lookup_Data!$C$7:$E$25,2,FALSE)</f>
        <v>England</v>
      </c>
      <c r="M97" t="str">
        <f>VLOOKUP(E97,Lookup_Data!$C$7:$E$25,3,FALSE)</f>
        <v>None</v>
      </c>
      <c r="N97" s="12">
        <f t="shared" si="17"/>
        <v>0</v>
      </c>
      <c r="O97" s="12">
        <f t="shared" si="18"/>
        <v>7</v>
      </c>
      <c r="P97" s="12">
        <f t="shared" si="19"/>
        <v>3</v>
      </c>
      <c r="Q97" s="12">
        <f t="shared" si="20"/>
        <v>0</v>
      </c>
      <c r="R97" s="12" t="str">
        <f t="shared" si="21"/>
        <v/>
      </c>
      <c r="S97" s="12" t="str">
        <f t="shared" si="22"/>
        <v/>
      </c>
      <c r="T97" s="12">
        <f t="shared" si="23"/>
        <v>0</v>
      </c>
      <c r="U97" s="12">
        <f t="shared" si="24"/>
        <v>0</v>
      </c>
      <c r="V97" s="12">
        <f t="shared" si="25"/>
        <v>0</v>
      </c>
    </row>
    <row r="98" spans="2:22" x14ac:dyDescent="0.2">
      <c r="B98" s="6" t="s">
        <v>12</v>
      </c>
      <c r="C98" s="7">
        <v>37599</v>
      </c>
      <c r="D98" s="8" t="s">
        <v>123</v>
      </c>
      <c r="E98" s="8" t="s">
        <v>50</v>
      </c>
      <c r="F98" s="6">
        <v>458</v>
      </c>
      <c r="G98" s="6">
        <v>60</v>
      </c>
      <c r="H98" s="6">
        <v>2</v>
      </c>
      <c r="I98" s="6" t="s">
        <v>15</v>
      </c>
      <c r="J98" s="6" t="s">
        <v>18</v>
      </c>
      <c r="K98" s="6" t="s">
        <v>53</v>
      </c>
      <c r="L98" t="str">
        <f>VLOOKUP(E98,Lookup_Data!$C$7:$E$25,2,FALSE)</f>
        <v>England</v>
      </c>
      <c r="M98" t="str">
        <f>VLOOKUP(E98,Lookup_Data!$C$7:$E$25,3,FALSE)</f>
        <v>None</v>
      </c>
      <c r="N98" s="12">
        <f t="shared" si="17"/>
        <v>0</v>
      </c>
      <c r="O98" s="12">
        <f t="shared" si="18"/>
        <v>8</v>
      </c>
      <c r="P98" s="12">
        <f t="shared" si="19"/>
        <v>4</v>
      </c>
      <c r="Q98" s="12">
        <f t="shared" si="20"/>
        <v>2</v>
      </c>
      <c r="R98" s="12" t="str">
        <f t="shared" si="21"/>
        <v>B</v>
      </c>
      <c r="S98" s="12" t="str">
        <f t="shared" si="22"/>
        <v>Lancaster 'B'</v>
      </c>
      <c r="T98" s="12">
        <f t="shared" si="23"/>
        <v>1859</v>
      </c>
      <c r="U98" s="12">
        <f t="shared" si="24"/>
        <v>240</v>
      </c>
      <c r="V98" s="12">
        <f t="shared" si="25"/>
        <v>17</v>
      </c>
    </row>
    <row r="99" spans="2:22" x14ac:dyDescent="0.2">
      <c r="B99" s="6" t="s">
        <v>12</v>
      </c>
      <c r="C99" s="7">
        <v>37641</v>
      </c>
      <c r="D99" s="8" t="s">
        <v>147</v>
      </c>
      <c r="E99" s="8" t="s">
        <v>50</v>
      </c>
      <c r="F99" s="6">
        <v>407</v>
      </c>
      <c r="G99" s="6">
        <v>60</v>
      </c>
      <c r="H99" s="6">
        <v>3</v>
      </c>
      <c r="I99" s="6" t="s">
        <v>15</v>
      </c>
      <c r="J99" s="6" t="s">
        <v>18</v>
      </c>
      <c r="K99" s="6" t="s">
        <v>53</v>
      </c>
      <c r="L99" t="str">
        <f>VLOOKUP(E99,Lookup_Data!$C$7:$E$25,2,FALSE)</f>
        <v>England</v>
      </c>
      <c r="M99" t="str">
        <f>VLOOKUP(E99,Lookup_Data!$C$7:$E$25,3,FALSE)</f>
        <v>None</v>
      </c>
      <c r="N99" s="12">
        <f t="shared" si="17"/>
        <v>0</v>
      </c>
      <c r="O99" s="12">
        <f t="shared" si="18"/>
        <v>9</v>
      </c>
      <c r="P99" s="12">
        <f t="shared" si="19"/>
        <v>1</v>
      </c>
      <c r="Q99" s="12">
        <f t="shared" si="20"/>
        <v>3</v>
      </c>
      <c r="R99" s="12" t="str">
        <f t="shared" si="21"/>
        <v>C</v>
      </c>
      <c r="S99" s="12" t="str">
        <f t="shared" si="22"/>
        <v>Lancaster 'C'</v>
      </c>
      <c r="T99" s="12">
        <f t="shared" si="23"/>
        <v>407</v>
      </c>
      <c r="U99" s="12">
        <f t="shared" si="24"/>
        <v>60</v>
      </c>
      <c r="V99" s="12">
        <f t="shared" si="25"/>
        <v>3</v>
      </c>
    </row>
    <row r="100" spans="2:22" x14ac:dyDescent="0.2">
      <c r="B100" s="6" t="s">
        <v>12</v>
      </c>
      <c r="C100" s="7">
        <v>37596</v>
      </c>
      <c r="D100" s="8" t="s">
        <v>31</v>
      </c>
      <c r="E100" s="8" t="s">
        <v>24</v>
      </c>
      <c r="F100" s="6">
        <v>568</v>
      </c>
      <c r="G100" s="6">
        <v>60</v>
      </c>
      <c r="H100" s="6">
        <v>31</v>
      </c>
      <c r="I100" s="6" t="s">
        <v>15</v>
      </c>
      <c r="J100" s="6" t="s">
        <v>18</v>
      </c>
      <c r="K100" s="6" t="s">
        <v>17</v>
      </c>
      <c r="L100" t="str">
        <f>VLOOKUP(E100,Lookup_Data!$C$7:$E$25,2,FALSE)</f>
        <v>England</v>
      </c>
      <c r="M100" t="str">
        <f>VLOOKUP(E100,Lookup_Data!$C$7:$E$25,3,FALSE)</f>
        <v>BUTTS</v>
      </c>
      <c r="N100" s="12">
        <f t="shared" si="17"/>
        <v>1</v>
      </c>
      <c r="O100" s="12">
        <f t="shared" si="18"/>
        <v>1</v>
      </c>
      <c r="P100" s="12">
        <f t="shared" si="19"/>
        <v>1</v>
      </c>
      <c r="Q100" s="12">
        <f t="shared" si="20"/>
        <v>0</v>
      </c>
      <c r="R100" s="12" t="str">
        <f t="shared" si="21"/>
        <v/>
      </c>
      <c r="S100" s="12" t="str">
        <f t="shared" si="22"/>
        <v/>
      </c>
      <c r="T100" s="12">
        <f t="shared" si="23"/>
        <v>0</v>
      </c>
      <c r="U100" s="12">
        <f t="shared" si="24"/>
        <v>0</v>
      </c>
      <c r="V100" s="12">
        <f t="shared" si="25"/>
        <v>0</v>
      </c>
    </row>
    <row r="101" spans="2:22" x14ac:dyDescent="0.2">
      <c r="B101" s="6" t="s">
        <v>12</v>
      </c>
      <c r="C101" s="7">
        <v>37633</v>
      </c>
      <c r="D101" s="8" t="s">
        <v>70</v>
      </c>
      <c r="E101" s="8" t="s">
        <v>24</v>
      </c>
      <c r="F101" s="6">
        <v>526</v>
      </c>
      <c r="G101" s="6">
        <v>60</v>
      </c>
      <c r="H101" s="6">
        <v>18</v>
      </c>
      <c r="I101" s="6" t="s">
        <v>22</v>
      </c>
      <c r="J101" s="6" t="s">
        <v>18</v>
      </c>
      <c r="K101" s="6" t="s">
        <v>17</v>
      </c>
      <c r="L101" t="str">
        <f>VLOOKUP(E101,Lookup_Data!$C$7:$E$25,2,FALSE)</f>
        <v>England</v>
      </c>
      <c r="M101" t="str">
        <f>VLOOKUP(E101,Lookup_Data!$C$7:$E$25,3,FALSE)</f>
        <v>BUTTS</v>
      </c>
      <c r="N101" s="12">
        <f t="shared" si="17"/>
        <v>0</v>
      </c>
      <c r="O101" s="12">
        <f t="shared" si="18"/>
        <v>2</v>
      </c>
      <c r="P101" s="12">
        <f t="shared" si="19"/>
        <v>2</v>
      </c>
      <c r="Q101" s="12">
        <f t="shared" si="20"/>
        <v>0</v>
      </c>
      <c r="R101" s="12" t="str">
        <f t="shared" si="21"/>
        <v/>
      </c>
      <c r="S101" s="12" t="str">
        <f t="shared" si="22"/>
        <v/>
      </c>
      <c r="T101" s="12">
        <f t="shared" si="23"/>
        <v>0</v>
      </c>
      <c r="U101" s="12">
        <f t="shared" si="24"/>
        <v>0</v>
      </c>
      <c r="V101" s="12">
        <f t="shared" si="25"/>
        <v>0</v>
      </c>
    </row>
    <row r="102" spans="2:22" x14ac:dyDescent="0.2">
      <c r="B102" s="6" t="s">
        <v>12</v>
      </c>
      <c r="C102" s="7">
        <v>37652</v>
      </c>
      <c r="D102" s="11" t="s">
        <v>71</v>
      </c>
      <c r="E102" s="11" t="s">
        <v>24</v>
      </c>
      <c r="F102" s="12">
        <v>525</v>
      </c>
      <c r="G102" s="12">
        <v>60</v>
      </c>
      <c r="H102" s="12">
        <v>16</v>
      </c>
      <c r="I102" s="6" t="s">
        <v>15</v>
      </c>
      <c r="J102" s="6" t="s">
        <v>18</v>
      </c>
      <c r="K102" s="6" t="s">
        <v>17</v>
      </c>
      <c r="L102" t="str">
        <f>VLOOKUP(E102,Lookup_Data!$C$7:$E$25,2,FALSE)</f>
        <v>England</v>
      </c>
      <c r="M102" t="str">
        <f>VLOOKUP(E102,Lookup_Data!$C$7:$E$25,3,FALSE)</f>
        <v>BUTTS</v>
      </c>
      <c r="N102" s="12">
        <f t="shared" si="17"/>
        <v>0</v>
      </c>
      <c r="O102" s="12">
        <f t="shared" si="18"/>
        <v>3</v>
      </c>
      <c r="P102" s="12">
        <f t="shared" si="19"/>
        <v>3</v>
      </c>
      <c r="Q102" s="12">
        <f t="shared" si="20"/>
        <v>0</v>
      </c>
      <c r="R102" s="12" t="str">
        <f t="shared" si="21"/>
        <v/>
      </c>
      <c r="S102" s="12" t="str">
        <f t="shared" si="22"/>
        <v/>
      </c>
      <c r="T102" s="12">
        <f t="shared" si="23"/>
        <v>0</v>
      </c>
      <c r="U102" s="12">
        <f t="shared" si="24"/>
        <v>0</v>
      </c>
      <c r="V102" s="12">
        <f t="shared" si="25"/>
        <v>0</v>
      </c>
    </row>
    <row r="103" spans="2:22" x14ac:dyDescent="0.2">
      <c r="B103" s="6" t="s">
        <v>12</v>
      </c>
      <c r="C103" s="7">
        <v>37591</v>
      </c>
      <c r="D103" s="8" t="s">
        <v>77</v>
      </c>
      <c r="E103" s="8" t="s">
        <v>24</v>
      </c>
      <c r="F103" s="6">
        <v>517</v>
      </c>
      <c r="G103" s="6">
        <v>60</v>
      </c>
      <c r="H103" s="6">
        <v>18</v>
      </c>
      <c r="I103" s="6" t="s">
        <v>15</v>
      </c>
      <c r="J103" s="6" t="s">
        <v>18</v>
      </c>
      <c r="K103" s="6" t="s">
        <v>53</v>
      </c>
      <c r="L103" t="str">
        <f>VLOOKUP(E103,Lookup_Data!$C$7:$E$25,2,FALSE)</f>
        <v>England</v>
      </c>
      <c r="M103" t="str">
        <f>VLOOKUP(E103,Lookup_Data!$C$7:$E$25,3,FALSE)</f>
        <v>BUTTS</v>
      </c>
      <c r="N103" s="12">
        <f t="shared" si="17"/>
        <v>0</v>
      </c>
      <c r="O103" s="12">
        <f t="shared" si="18"/>
        <v>4</v>
      </c>
      <c r="P103" s="12">
        <f t="shared" si="19"/>
        <v>4</v>
      </c>
      <c r="Q103" s="12">
        <f t="shared" si="20"/>
        <v>1</v>
      </c>
      <c r="R103" s="12" t="str">
        <f t="shared" si="21"/>
        <v>A</v>
      </c>
      <c r="S103" s="12" t="str">
        <f t="shared" si="22"/>
        <v>Loughborough 'A'</v>
      </c>
      <c r="T103" s="12">
        <f t="shared" si="23"/>
        <v>2136</v>
      </c>
      <c r="U103" s="12">
        <f t="shared" si="24"/>
        <v>240</v>
      </c>
      <c r="V103" s="12">
        <f t="shared" si="25"/>
        <v>83</v>
      </c>
    </row>
    <row r="104" spans="2:22" x14ac:dyDescent="0.2">
      <c r="B104" s="6" t="s">
        <v>12</v>
      </c>
      <c r="C104" s="7">
        <v>37647</v>
      </c>
      <c r="D104" s="8" t="s">
        <v>94</v>
      </c>
      <c r="E104" s="8" t="s">
        <v>24</v>
      </c>
      <c r="F104" s="6">
        <v>499</v>
      </c>
      <c r="G104" s="6">
        <v>60</v>
      </c>
      <c r="H104" s="6">
        <v>8</v>
      </c>
      <c r="I104" s="6" t="s">
        <v>22</v>
      </c>
      <c r="J104" s="6" t="s">
        <v>18</v>
      </c>
      <c r="K104" s="6" t="s">
        <v>17</v>
      </c>
      <c r="L104" t="str">
        <f>VLOOKUP(E104,Lookup_Data!$C$7:$E$25,2,FALSE)</f>
        <v>England</v>
      </c>
      <c r="M104" t="str">
        <f>VLOOKUP(E104,Lookup_Data!$C$7:$E$25,3,FALSE)</f>
        <v>BUTTS</v>
      </c>
      <c r="N104" s="12">
        <f t="shared" si="17"/>
        <v>0</v>
      </c>
      <c r="O104" s="12">
        <f t="shared" si="18"/>
        <v>5</v>
      </c>
      <c r="P104" s="12">
        <f t="shared" si="19"/>
        <v>1</v>
      </c>
      <c r="Q104" s="12">
        <f t="shared" si="20"/>
        <v>0</v>
      </c>
      <c r="R104" s="12" t="str">
        <f t="shared" si="21"/>
        <v/>
      </c>
      <c r="S104" s="12" t="str">
        <f t="shared" si="22"/>
        <v/>
      </c>
      <c r="T104" s="12">
        <f t="shared" si="23"/>
        <v>0</v>
      </c>
      <c r="U104" s="12">
        <f t="shared" si="24"/>
        <v>0</v>
      </c>
      <c r="V104" s="12">
        <f t="shared" si="25"/>
        <v>0</v>
      </c>
    </row>
    <row r="105" spans="2:22" x14ac:dyDescent="0.2">
      <c r="B105" s="6" t="s">
        <v>12</v>
      </c>
      <c r="C105" s="7">
        <v>37646</v>
      </c>
      <c r="D105" s="8" t="s">
        <v>95</v>
      </c>
      <c r="E105" s="8" t="s">
        <v>24</v>
      </c>
      <c r="F105" s="6">
        <v>498</v>
      </c>
      <c r="G105" s="6">
        <v>60</v>
      </c>
      <c r="H105" s="6">
        <v>11</v>
      </c>
      <c r="I105" s="6" t="s">
        <v>15</v>
      </c>
      <c r="J105" s="6" t="s">
        <v>18</v>
      </c>
      <c r="K105" s="6" t="s">
        <v>53</v>
      </c>
      <c r="L105" t="str">
        <f>VLOOKUP(E105,Lookup_Data!$C$7:$E$25,2,FALSE)</f>
        <v>England</v>
      </c>
      <c r="M105" t="str">
        <f>VLOOKUP(E105,Lookup_Data!$C$7:$E$25,3,FALSE)</f>
        <v>BUTTS</v>
      </c>
      <c r="N105" s="12">
        <f t="shared" si="17"/>
        <v>0</v>
      </c>
      <c r="O105" s="12">
        <f t="shared" si="18"/>
        <v>6</v>
      </c>
      <c r="P105" s="12">
        <f t="shared" si="19"/>
        <v>2</v>
      </c>
      <c r="Q105" s="12">
        <f t="shared" si="20"/>
        <v>0</v>
      </c>
      <c r="R105" s="12" t="str">
        <f t="shared" si="21"/>
        <v/>
      </c>
      <c r="S105" s="12" t="str">
        <f t="shared" si="22"/>
        <v/>
      </c>
      <c r="T105" s="12">
        <f t="shared" si="23"/>
        <v>0</v>
      </c>
      <c r="U105" s="12">
        <f t="shared" si="24"/>
        <v>0</v>
      </c>
      <c r="V105" s="12">
        <f t="shared" si="25"/>
        <v>0</v>
      </c>
    </row>
    <row r="106" spans="2:22" x14ac:dyDescent="0.2">
      <c r="B106" s="6" t="s">
        <v>12</v>
      </c>
      <c r="C106" s="7">
        <v>37652</v>
      </c>
      <c r="D106" s="8" t="s">
        <v>113</v>
      </c>
      <c r="E106" s="8" t="s">
        <v>24</v>
      </c>
      <c r="F106" s="6">
        <v>469</v>
      </c>
      <c r="G106" s="6">
        <v>60</v>
      </c>
      <c r="H106" s="6">
        <v>5</v>
      </c>
      <c r="I106" s="6" t="s">
        <v>22</v>
      </c>
      <c r="J106" s="6" t="s">
        <v>18</v>
      </c>
      <c r="K106" s="6" t="s">
        <v>53</v>
      </c>
      <c r="L106" t="str">
        <f>VLOOKUP(E106,Lookup_Data!$C$7:$E$25,2,FALSE)</f>
        <v>England</v>
      </c>
      <c r="M106" t="str">
        <f>VLOOKUP(E106,Lookup_Data!$C$7:$E$25,3,FALSE)</f>
        <v>BUTTS</v>
      </c>
      <c r="N106" s="12">
        <f t="shared" si="17"/>
        <v>0</v>
      </c>
      <c r="O106" s="12">
        <f t="shared" si="18"/>
        <v>7</v>
      </c>
      <c r="P106" s="12">
        <f t="shared" si="19"/>
        <v>3</v>
      </c>
      <c r="Q106" s="12">
        <f t="shared" si="20"/>
        <v>0</v>
      </c>
      <c r="R106" s="12" t="str">
        <f t="shared" si="21"/>
        <v/>
      </c>
      <c r="S106" s="12" t="str">
        <f t="shared" si="22"/>
        <v/>
      </c>
      <c r="T106" s="12">
        <f t="shared" si="23"/>
        <v>0</v>
      </c>
      <c r="U106" s="12">
        <f t="shared" si="24"/>
        <v>0</v>
      </c>
      <c r="V106" s="12">
        <f t="shared" si="25"/>
        <v>0</v>
      </c>
    </row>
    <row r="107" spans="2:22" x14ac:dyDescent="0.2">
      <c r="B107" s="6" t="s">
        <v>12</v>
      </c>
      <c r="C107" s="7">
        <v>37647</v>
      </c>
      <c r="D107" s="8" t="s">
        <v>154</v>
      </c>
      <c r="E107" s="8" t="s">
        <v>24</v>
      </c>
      <c r="F107" s="6">
        <v>382</v>
      </c>
      <c r="G107" s="6">
        <v>55</v>
      </c>
      <c r="H107" s="6">
        <v>3</v>
      </c>
      <c r="I107" s="6" t="s">
        <v>15</v>
      </c>
      <c r="J107" s="6" t="s">
        <v>18</v>
      </c>
      <c r="K107" s="6" t="s">
        <v>53</v>
      </c>
      <c r="L107" t="str">
        <f>VLOOKUP(E107,Lookup_Data!$C$7:$E$25,2,FALSE)</f>
        <v>England</v>
      </c>
      <c r="M107" t="str">
        <f>VLOOKUP(E107,Lookup_Data!$C$7:$E$25,3,FALSE)</f>
        <v>BUTTS</v>
      </c>
      <c r="N107" s="12">
        <f t="shared" si="17"/>
        <v>0</v>
      </c>
      <c r="O107" s="12">
        <f t="shared" si="18"/>
        <v>8</v>
      </c>
      <c r="P107" s="12">
        <f t="shared" si="19"/>
        <v>4</v>
      </c>
      <c r="Q107" s="12">
        <f t="shared" si="20"/>
        <v>2</v>
      </c>
      <c r="R107" s="12" t="str">
        <f t="shared" si="21"/>
        <v>B</v>
      </c>
      <c r="S107" s="12" t="str">
        <f t="shared" si="22"/>
        <v>Loughborough 'B'</v>
      </c>
      <c r="T107" s="12">
        <f t="shared" si="23"/>
        <v>1848</v>
      </c>
      <c r="U107" s="12">
        <f t="shared" si="24"/>
        <v>235</v>
      </c>
      <c r="V107" s="12">
        <f t="shared" si="25"/>
        <v>27</v>
      </c>
    </row>
    <row r="108" spans="2:22" x14ac:dyDescent="0.2">
      <c r="B108" s="6" t="s">
        <v>12</v>
      </c>
      <c r="C108" s="7">
        <v>37591</v>
      </c>
      <c r="D108" s="8" t="s">
        <v>157</v>
      </c>
      <c r="E108" s="8" t="s">
        <v>24</v>
      </c>
      <c r="F108" s="6">
        <v>359</v>
      </c>
      <c r="G108" s="6">
        <v>56</v>
      </c>
      <c r="H108" s="6">
        <v>3</v>
      </c>
      <c r="I108" s="6" t="s">
        <v>15</v>
      </c>
      <c r="J108" s="6" t="s">
        <v>80</v>
      </c>
      <c r="K108" s="6" t="s">
        <v>53</v>
      </c>
      <c r="L108" t="str">
        <f>VLOOKUP(E108,Lookup_Data!$C$7:$E$25,2,FALSE)</f>
        <v>England</v>
      </c>
      <c r="M108" t="str">
        <f>VLOOKUP(E108,Lookup_Data!$C$7:$E$25,3,FALSE)</f>
        <v>BUTTS</v>
      </c>
      <c r="N108" s="12">
        <f t="shared" si="17"/>
        <v>0</v>
      </c>
      <c r="O108" s="12">
        <f t="shared" si="18"/>
        <v>9</v>
      </c>
      <c r="P108" s="12">
        <f t="shared" si="19"/>
        <v>1</v>
      </c>
      <c r="Q108" s="12">
        <f t="shared" si="20"/>
        <v>0</v>
      </c>
      <c r="R108" s="12" t="str">
        <f t="shared" si="21"/>
        <v/>
      </c>
      <c r="S108" s="12" t="str">
        <f t="shared" si="22"/>
        <v/>
      </c>
      <c r="T108" s="12">
        <f t="shared" si="23"/>
        <v>0</v>
      </c>
      <c r="U108" s="12">
        <f t="shared" si="24"/>
        <v>0</v>
      </c>
      <c r="V108" s="12">
        <f t="shared" si="25"/>
        <v>0</v>
      </c>
    </row>
    <row r="109" spans="2:22" x14ac:dyDescent="0.2">
      <c r="B109" s="6" t="s">
        <v>12</v>
      </c>
      <c r="C109" s="7">
        <v>37591</v>
      </c>
      <c r="D109" s="8" t="s">
        <v>165</v>
      </c>
      <c r="E109" s="8" t="s">
        <v>24</v>
      </c>
      <c r="F109" s="6">
        <v>346</v>
      </c>
      <c r="G109" s="6">
        <v>57</v>
      </c>
      <c r="H109" s="6">
        <v>3</v>
      </c>
      <c r="I109" s="6" t="s">
        <v>15</v>
      </c>
      <c r="J109" s="6" t="s">
        <v>18</v>
      </c>
      <c r="K109" s="6" t="s">
        <v>17</v>
      </c>
      <c r="L109" t="str">
        <f>VLOOKUP(E109,Lookup_Data!$C$7:$E$25,2,FALSE)</f>
        <v>England</v>
      </c>
      <c r="M109" t="str">
        <f>VLOOKUP(E109,Lookup_Data!$C$7:$E$25,3,FALSE)</f>
        <v>BUTTS</v>
      </c>
      <c r="N109" s="12">
        <f t="shared" si="17"/>
        <v>0</v>
      </c>
      <c r="O109" s="12">
        <f t="shared" si="18"/>
        <v>10</v>
      </c>
      <c r="P109" s="12">
        <f t="shared" si="19"/>
        <v>2</v>
      </c>
      <c r="Q109" s="12">
        <f t="shared" si="20"/>
        <v>3</v>
      </c>
      <c r="R109" s="12" t="str">
        <f t="shared" si="21"/>
        <v>C</v>
      </c>
      <c r="S109" s="12" t="str">
        <f t="shared" si="22"/>
        <v>Loughborough 'C'</v>
      </c>
      <c r="T109" s="12">
        <f t="shared" si="23"/>
        <v>705</v>
      </c>
      <c r="U109" s="12">
        <f t="shared" si="24"/>
        <v>113</v>
      </c>
      <c r="V109" s="12">
        <f t="shared" si="25"/>
        <v>6</v>
      </c>
    </row>
    <row r="110" spans="2:22" x14ac:dyDescent="0.2">
      <c r="B110" s="6" t="s">
        <v>12</v>
      </c>
      <c r="C110" s="7"/>
      <c r="D110" s="11" t="s">
        <v>82</v>
      </c>
      <c r="E110" s="11" t="s">
        <v>83</v>
      </c>
      <c r="F110" s="12">
        <v>514</v>
      </c>
      <c r="G110" s="12">
        <v>60</v>
      </c>
      <c r="H110" s="12">
        <v>14</v>
      </c>
      <c r="I110" s="12" t="s">
        <v>15</v>
      </c>
      <c r="J110" s="6" t="s">
        <v>18</v>
      </c>
      <c r="K110" s="6" t="s">
        <v>17</v>
      </c>
      <c r="L110" t="str">
        <f>VLOOKUP(E110,Lookup_Data!$C$7:$E$25,2,FALSE)</f>
        <v>England</v>
      </c>
      <c r="M110" t="str">
        <f>VLOOKUP(E110,Lookup_Data!$C$7:$E$25,3,FALSE)</f>
        <v>NEUAL</v>
      </c>
      <c r="N110" s="12">
        <f t="shared" si="17"/>
        <v>1</v>
      </c>
      <c r="O110" s="12">
        <f t="shared" si="18"/>
        <v>1</v>
      </c>
      <c r="P110" s="12">
        <f t="shared" si="19"/>
        <v>1</v>
      </c>
      <c r="Q110" s="12">
        <f t="shared" si="20"/>
        <v>0</v>
      </c>
      <c r="R110" s="12" t="str">
        <f t="shared" si="21"/>
        <v/>
      </c>
      <c r="S110" s="12" t="str">
        <f t="shared" si="22"/>
        <v/>
      </c>
      <c r="T110" s="12">
        <f t="shared" si="23"/>
        <v>0</v>
      </c>
      <c r="U110" s="12">
        <f t="shared" si="24"/>
        <v>0</v>
      </c>
      <c r="V110" s="12">
        <f t="shared" si="25"/>
        <v>0</v>
      </c>
    </row>
    <row r="111" spans="2:22" x14ac:dyDescent="0.2">
      <c r="B111" s="6" t="s">
        <v>12</v>
      </c>
      <c r="C111" s="7"/>
      <c r="D111" s="11" t="s">
        <v>119</v>
      </c>
      <c r="E111" s="11" t="s">
        <v>83</v>
      </c>
      <c r="F111" s="12">
        <v>461</v>
      </c>
      <c r="G111" s="12">
        <v>60</v>
      </c>
      <c r="H111" s="12">
        <v>7</v>
      </c>
      <c r="I111" s="12" t="s">
        <v>15</v>
      </c>
      <c r="J111" s="6" t="s">
        <v>18</v>
      </c>
      <c r="K111" s="6" t="s">
        <v>53</v>
      </c>
      <c r="L111" t="str">
        <f>VLOOKUP(E111,Lookup_Data!$C$7:$E$25,2,FALSE)</f>
        <v>England</v>
      </c>
      <c r="M111" t="str">
        <f>VLOOKUP(E111,Lookup_Data!$C$7:$E$25,3,FALSE)</f>
        <v>NEUAL</v>
      </c>
      <c r="N111" s="12">
        <f t="shared" si="17"/>
        <v>0</v>
      </c>
      <c r="O111" s="12">
        <f t="shared" si="18"/>
        <v>2</v>
      </c>
      <c r="P111" s="12">
        <f t="shared" si="19"/>
        <v>2</v>
      </c>
      <c r="Q111" s="12">
        <f t="shared" si="20"/>
        <v>0</v>
      </c>
      <c r="R111" s="12" t="str">
        <f t="shared" si="21"/>
        <v/>
      </c>
      <c r="S111" s="12" t="str">
        <f t="shared" si="22"/>
        <v/>
      </c>
      <c r="T111" s="12">
        <f t="shared" si="23"/>
        <v>0</v>
      </c>
      <c r="U111" s="12">
        <f t="shared" si="24"/>
        <v>0</v>
      </c>
      <c r="V111" s="12">
        <f t="shared" si="25"/>
        <v>0</v>
      </c>
    </row>
    <row r="112" spans="2:22" x14ac:dyDescent="0.2">
      <c r="B112" s="6" t="s">
        <v>12</v>
      </c>
      <c r="D112" s="11" t="s">
        <v>120</v>
      </c>
      <c r="E112" s="11" t="s">
        <v>83</v>
      </c>
      <c r="F112" s="12">
        <v>460</v>
      </c>
      <c r="G112" s="12">
        <v>60</v>
      </c>
      <c r="H112" s="12">
        <v>5</v>
      </c>
      <c r="I112" s="12" t="s">
        <v>15</v>
      </c>
      <c r="J112" s="6" t="s">
        <v>18</v>
      </c>
      <c r="K112" s="6" t="s">
        <v>53</v>
      </c>
      <c r="L112" t="str">
        <f>VLOOKUP(E112,Lookup_Data!$C$7:$E$25,2,FALSE)</f>
        <v>England</v>
      </c>
      <c r="M112" t="str">
        <f>VLOOKUP(E112,Lookup_Data!$C$7:$E$25,3,FALSE)</f>
        <v>NEUAL</v>
      </c>
      <c r="N112" s="12">
        <f t="shared" si="17"/>
        <v>0</v>
      </c>
      <c r="O112" s="12">
        <f t="shared" si="18"/>
        <v>3</v>
      </c>
      <c r="P112" s="12">
        <f t="shared" si="19"/>
        <v>3</v>
      </c>
      <c r="Q112" s="12">
        <f t="shared" si="20"/>
        <v>0</v>
      </c>
      <c r="R112" s="12" t="str">
        <f t="shared" si="21"/>
        <v/>
      </c>
      <c r="S112" s="12" t="str">
        <f t="shared" si="22"/>
        <v/>
      </c>
      <c r="T112" s="12">
        <f t="shared" si="23"/>
        <v>0</v>
      </c>
      <c r="U112" s="12">
        <f t="shared" si="24"/>
        <v>0</v>
      </c>
      <c r="V112" s="12">
        <f t="shared" si="25"/>
        <v>0</v>
      </c>
    </row>
    <row r="113" spans="2:22" x14ac:dyDescent="0.2">
      <c r="B113" s="6" t="s">
        <v>12</v>
      </c>
      <c r="C113" s="7"/>
      <c r="D113" s="11" t="s">
        <v>128</v>
      </c>
      <c r="E113" s="11" t="s">
        <v>83</v>
      </c>
      <c r="F113" s="12">
        <v>450</v>
      </c>
      <c r="G113" s="12">
        <v>60</v>
      </c>
      <c r="H113" s="12">
        <v>5</v>
      </c>
      <c r="I113" s="12" t="s">
        <v>15</v>
      </c>
      <c r="J113" s="6" t="s">
        <v>18</v>
      </c>
      <c r="K113" s="12" t="s">
        <v>17</v>
      </c>
      <c r="L113" t="str">
        <f>VLOOKUP(E113,Lookup_Data!$C$7:$E$25,2,FALSE)</f>
        <v>England</v>
      </c>
      <c r="M113" t="str">
        <f>VLOOKUP(E113,Lookup_Data!$C$7:$E$25,3,FALSE)</f>
        <v>NEUAL</v>
      </c>
      <c r="N113" s="12">
        <f t="shared" si="17"/>
        <v>0</v>
      </c>
      <c r="O113" s="12">
        <f t="shared" si="18"/>
        <v>4</v>
      </c>
      <c r="P113" s="12">
        <f t="shared" si="19"/>
        <v>4</v>
      </c>
      <c r="Q113" s="12">
        <f t="shared" si="20"/>
        <v>1</v>
      </c>
      <c r="R113" s="12" t="str">
        <f t="shared" si="21"/>
        <v>A</v>
      </c>
      <c r="S113" s="12" t="str">
        <f t="shared" si="22"/>
        <v>Northumbria 'A'</v>
      </c>
      <c r="T113" s="12">
        <f t="shared" si="23"/>
        <v>1885</v>
      </c>
      <c r="U113" s="12">
        <f t="shared" si="24"/>
        <v>240</v>
      </c>
      <c r="V113" s="12">
        <f t="shared" si="25"/>
        <v>31</v>
      </c>
    </row>
    <row r="114" spans="2:22" x14ac:dyDescent="0.2">
      <c r="B114" s="6" t="s">
        <v>12</v>
      </c>
      <c r="C114" s="7"/>
      <c r="D114" s="11" t="s">
        <v>167</v>
      </c>
      <c r="E114" s="11" t="s">
        <v>83</v>
      </c>
      <c r="F114" s="12">
        <v>338</v>
      </c>
      <c r="G114" s="12">
        <v>60</v>
      </c>
      <c r="H114" s="12">
        <v>5</v>
      </c>
      <c r="I114" s="12" t="s">
        <v>15</v>
      </c>
      <c r="J114" s="6" t="s">
        <v>18</v>
      </c>
      <c r="K114" s="6" t="s">
        <v>53</v>
      </c>
      <c r="L114" t="str">
        <f>VLOOKUP(E114,Lookup_Data!$C$7:$E$25,2,FALSE)</f>
        <v>England</v>
      </c>
      <c r="M114" t="str">
        <f>VLOOKUP(E114,Lookup_Data!$C$7:$E$25,3,FALSE)</f>
        <v>NEUAL</v>
      </c>
      <c r="N114" s="12">
        <f t="shared" si="17"/>
        <v>0</v>
      </c>
      <c r="O114" s="12">
        <f t="shared" si="18"/>
        <v>5</v>
      </c>
      <c r="P114" s="12">
        <f t="shared" si="19"/>
        <v>1</v>
      </c>
      <c r="Q114" s="12">
        <f t="shared" si="20"/>
        <v>0</v>
      </c>
      <c r="R114" s="12" t="str">
        <f t="shared" si="21"/>
        <v/>
      </c>
      <c r="S114" s="12" t="str">
        <f t="shared" si="22"/>
        <v/>
      </c>
      <c r="T114" s="12">
        <f t="shared" si="23"/>
        <v>0</v>
      </c>
      <c r="U114" s="12">
        <f t="shared" si="24"/>
        <v>0</v>
      </c>
      <c r="V114" s="12">
        <f t="shared" si="25"/>
        <v>0</v>
      </c>
    </row>
    <row r="115" spans="2:22" x14ac:dyDescent="0.2">
      <c r="B115" s="6" t="s">
        <v>12</v>
      </c>
      <c r="D115" s="11" t="s">
        <v>177</v>
      </c>
      <c r="E115" s="11" t="s">
        <v>83</v>
      </c>
      <c r="F115" s="12">
        <v>270</v>
      </c>
      <c r="G115" s="12">
        <v>53</v>
      </c>
      <c r="H115" s="12">
        <v>2</v>
      </c>
      <c r="I115" s="12" t="s">
        <v>22</v>
      </c>
      <c r="J115" s="6" t="s">
        <v>18</v>
      </c>
      <c r="K115" s="12" t="s">
        <v>17</v>
      </c>
      <c r="L115" t="str">
        <f>VLOOKUP(E115,Lookup_Data!$C$7:$E$25,2,FALSE)</f>
        <v>England</v>
      </c>
      <c r="M115" t="str">
        <f>VLOOKUP(E115,Lookup_Data!$C$7:$E$25,3,FALSE)</f>
        <v>NEUAL</v>
      </c>
      <c r="N115" s="12">
        <f t="shared" si="17"/>
        <v>0</v>
      </c>
      <c r="O115" s="12">
        <f t="shared" si="18"/>
        <v>6</v>
      </c>
      <c r="P115" s="12">
        <f t="shared" si="19"/>
        <v>2</v>
      </c>
      <c r="Q115" s="12">
        <f t="shared" si="20"/>
        <v>0</v>
      </c>
      <c r="R115" s="12" t="str">
        <f t="shared" si="21"/>
        <v/>
      </c>
      <c r="S115" s="12" t="str">
        <f t="shared" si="22"/>
        <v/>
      </c>
      <c r="T115" s="12">
        <f t="shared" si="23"/>
        <v>0</v>
      </c>
      <c r="U115" s="12">
        <f t="shared" si="24"/>
        <v>0</v>
      </c>
      <c r="V115" s="12">
        <f t="shared" si="25"/>
        <v>0</v>
      </c>
    </row>
    <row r="116" spans="2:22" x14ac:dyDescent="0.2">
      <c r="B116" s="6" t="s">
        <v>12</v>
      </c>
      <c r="C116" s="7"/>
      <c r="D116" s="11" t="s">
        <v>178</v>
      </c>
      <c r="E116" s="11" t="s">
        <v>83</v>
      </c>
      <c r="F116" s="12">
        <v>252</v>
      </c>
      <c r="G116" s="12">
        <v>52</v>
      </c>
      <c r="H116" s="12">
        <v>0</v>
      </c>
      <c r="I116" s="12" t="s">
        <v>22</v>
      </c>
      <c r="J116" s="6" t="s">
        <v>18</v>
      </c>
      <c r="K116" s="12" t="s">
        <v>17</v>
      </c>
      <c r="L116" t="str">
        <f>VLOOKUP(E116,Lookup_Data!$C$7:$E$25,2,FALSE)</f>
        <v>England</v>
      </c>
      <c r="M116" t="str">
        <f>VLOOKUP(E116,Lookup_Data!$C$7:$E$25,3,FALSE)</f>
        <v>NEUAL</v>
      </c>
      <c r="N116" s="12">
        <f t="shared" si="17"/>
        <v>0</v>
      </c>
      <c r="O116" s="12">
        <f t="shared" si="18"/>
        <v>7</v>
      </c>
      <c r="P116" s="12">
        <f t="shared" si="19"/>
        <v>3</v>
      </c>
      <c r="Q116" s="12">
        <f t="shared" si="20"/>
        <v>0</v>
      </c>
      <c r="R116" s="12" t="str">
        <f t="shared" si="21"/>
        <v/>
      </c>
      <c r="S116" s="12" t="str">
        <f t="shared" si="22"/>
        <v/>
      </c>
      <c r="T116" s="12">
        <f t="shared" si="23"/>
        <v>0</v>
      </c>
      <c r="U116" s="12">
        <f t="shared" si="24"/>
        <v>0</v>
      </c>
      <c r="V116" s="12">
        <f t="shared" si="25"/>
        <v>0</v>
      </c>
    </row>
    <row r="117" spans="2:22" x14ac:dyDescent="0.2">
      <c r="B117" s="6" t="s">
        <v>12</v>
      </c>
      <c r="C117" s="7"/>
      <c r="D117" s="11" t="s">
        <v>179</v>
      </c>
      <c r="E117" s="11" t="s">
        <v>83</v>
      </c>
      <c r="F117" s="12">
        <v>249</v>
      </c>
      <c r="G117" s="12">
        <v>49</v>
      </c>
      <c r="H117" s="12">
        <v>1</v>
      </c>
      <c r="I117" s="12" t="s">
        <v>15</v>
      </c>
      <c r="J117" s="6" t="s">
        <v>18</v>
      </c>
      <c r="K117" s="6" t="s">
        <v>53</v>
      </c>
      <c r="L117" t="str">
        <f>VLOOKUP(E117,Lookup_Data!$C$7:$E$25,2,FALSE)</f>
        <v>England</v>
      </c>
      <c r="M117" t="str">
        <f>VLOOKUP(E117,Lookup_Data!$C$7:$E$25,3,FALSE)</f>
        <v>NEUAL</v>
      </c>
      <c r="N117" s="12">
        <f t="shared" si="17"/>
        <v>0</v>
      </c>
      <c r="O117" s="12">
        <f t="shared" si="18"/>
        <v>8</v>
      </c>
      <c r="P117" s="12">
        <f t="shared" si="19"/>
        <v>4</v>
      </c>
      <c r="Q117" s="12">
        <f t="shared" si="20"/>
        <v>2</v>
      </c>
      <c r="R117" s="12" t="str">
        <f t="shared" si="21"/>
        <v>B</v>
      </c>
      <c r="S117" s="12" t="str">
        <f t="shared" si="22"/>
        <v>Northumbria 'B'</v>
      </c>
      <c r="T117" s="12">
        <f t="shared" si="23"/>
        <v>1109</v>
      </c>
      <c r="U117" s="12">
        <f t="shared" si="24"/>
        <v>214</v>
      </c>
      <c r="V117" s="12">
        <f t="shared" si="25"/>
        <v>8</v>
      </c>
    </row>
    <row r="118" spans="2:22" x14ac:dyDescent="0.2">
      <c r="B118" s="6" t="s">
        <v>12</v>
      </c>
      <c r="C118" s="7">
        <v>37595</v>
      </c>
      <c r="D118" s="8" t="s">
        <v>25</v>
      </c>
      <c r="E118" s="8" t="s">
        <v>26</v>
      </c>
      <c r="F118" s="6">
        <v>575</v>
      </c>
      <c r="G118" s="6">
        <v>60</v>
      </c>
      <c r="H118" s="6">
        <v>37</v>
      </c>
      <c r="I118" s="6" t="s">
        <v>15</v>
      </c>
      <c r="J118" s="6" t="s">
        <v>18</v>
      </c>
      <c r="K118" s="6" t="s">
        <v>17</v>
      </c>
      <c r="L118" t="str">
        <f>VLOOKUP(E118,Lookup_Data!$C$7:$E$25,2,FALSE)</f>
        <v>England</v>
      </c>
      <c r="M118" t="str">
        <f>VLOOKUP(E118,Lookup_Data!$C$7:$E$25,3,FALSE)</f>
        <v>BUTTS</v>
      </c>
      <c r="N118" s="12">
        <f t="shared" si="17"/>
        <v>1</v>
      </c>
      <c r="O118" s="12">
        <f t="shared" si="18"/>
        <v>1</v>
      </c>
      <c r="P118" s="12">
        <f t="shared" si="19"/>
        <v>1</v>
      </c>
      <c r="Q118" s="12">
        <f t="shared" si="20"/>
        <v>0</v>
      </c>
      <c r="R118" s="12" t="str">
        <f t="shared" si="21"/>
        <v/>
      </c>
      <c r="S118" s="12" t="str">
        <f t="shared" si="22"/>
        <v/>
      </c>
      <c r="T118" s="12">
        <f t="shared" ref="T118:T141" si="26">IF($P118=1,F118,IF($P118=2,F118+F117,IF($P118=3,F118+F117+F116,IF($P118=4,F118+F117+F116+F115,0))))*IF($N119=1,1,IF($P118=4,1,0))</f>
        <v>0</v>
      </c>
      <c r="U118" s="12">
        <f t="shared" ref="U118:U141" si="27">IF($P118=1,G118,IF($P118=2,G118+G117,IF($P118=3,G118+G117+G116,IF($P118=4,G118+G117+G116+G115,0))))*IF($N119=1,1,IF($P118=4,1,0))</f>
        <v>0</v>
      </c>
      <c r="V118" s="12">
        <f t="shared" ref="V118:V141" si="28">IF($P118=1,H118,IF($P118=2,H118+H117,IF($P118=3,H118+H117+H116,IF($P118=4,H118+H117+H116+H115,0))))*IF($N119=1,1,IF($P118=4,1,0))</f>
        <v>0</v>
      </c>
    </row>
    <row r="119" spans="2:22" x14ac:dyDescent="0.2">
      <c r="B119" s="6" t="s">
        <v>12</v>
      </c>
      <c r="C119" s="7">
        <v>37648</v>
      </c>
      <c r="D119" s="8" t="s">
        <v>51</v>
      </c>
      <c r="E119" s="8" t="s">
        <v>26</v>
      </c>
      <c r="F119" s="6">
        <v>550</v>
      </c>
      <c r="G119" s="6">
        <v>60</v>
      </c>
      <c r="H119" s="6">
        <v>22</v>
      </c>
      <c r="I119" s="6" t="s">
        <v>15</v>
      </c>
      <c r="J119" s="6" t="s">
        <v>18</v>
      </c>
      <c r="K119" s="6" t="s">
        <v>17</v>
      </c>
      <c r="L119" t="str">
        <f>VLOOKUP(E119,Lookup_Data!$C$7:$E$25,2,FALSE)</f>
        <v>England</v>
      </c>
      <c r="M119" t="str">
        <f>VLOOKUP(E119,Lookup_Data!$C$7:$E$25,3,FALSE)</f>
        <v>BUTTS</v>
      </c>
      <c r="N119" s="12">
        <f t="shared" si="17"/>
        <v>0</v>
      </c>
      <c r="O119" s="12">
        <f t="shared" si="18"/>
        <v>2</v>
      </c>
      <c r="P119" s="12">
        <f t="shared" si="19"/>
        <v>2</v>
      </c>
      <c r="Q119" s="12">
        <f t="shared" si="20"/>
        <v>0</v>
      </c>
      <c r="R119" s="12" t="str">
        <f t="shared" si="21"/>
        <v/>
      </c>
      <c r="S119" s="12" t="str">
        <f t="shared" si="22"/>
        <v/>
      </c>
      <c r="T119" s="12">
        <f t="shared" si="26"/>
        <v>0</v>
      </c>
      <c r="U119" s="12">
        <f t="shared" si="27"/>
        <v>0</v>
      </c>
      <c r="V119" s="12">
        <f t="shared" si="28"/>
        <v>0</v>
      </c>
    </row>
    <row r="120" spans="2:22" x14ac:dyDescent="0.2">
      <c r="B120" s="6" t="s">
        <v>12</v>
      </c>
      <c r="C120" s="7">
        <v>37602</v>
      </c>
      <c r="D120" s="8" t="s">
        <v>55</v>
      </c>
      <c r="E120" s="8" t="s">
        <v>26</v>
      </c>
      <c r="F120" s="6">
        <v>548</v>
      </c>
      <c r="G120" s="6">
        <v>60</v>
      </c>
      <c r="H120" s="6">
        <v>24</v>
      </c>
      <c r="I120" s="6" t="s">
        <v>15</v>
      </c>
      <c r="J120" s="6" t="s">
        <v>18</v>
      </c>
      <c r="K120" s="6" t="s">
        <v>17</v>
      </c>
      <c r="L120" t="str">
        <f>VLOOKUP(E120,Lookup_Data!$C$7:$E$25,2,FALSE)</f>
        <v>England</v>
      </c>
      <c r="M120" t="str">
        <f>VLOOKUP(E120,Lookup_Data!$C$7:$E$25,3,FALSE)</f>
        <v>BUTTS</v>
      </c>
      <c r="N120" s="12">
        <f t="shared" si="17"/>
        <v>0</v>
      </c>
      <c r="O120" s="12">
        <f t="shared" si="18"/>
        <v>3</v>
      </c>
      <c r="P120" s="12">
        <f t="shared" si="19"/>
        <v>3</v>
      </c>
      <c r="Q120" s="12">
        <f t="shared" si="20"/>
        <v>0</v>
      </c>
      <c r="R120" s="12" t="str">
        <f t="shared" si="21"/>
        <v/>
      </c>
      <c r="S120" s="12" t="str">
        <f t="shared" si="22"/>
        <v/>
      </c>
      <c r="T120" s="12">
        <f t="shared" si="26"/>
        <v>0</v>
      </c>
      <c r="U120" s="12">
        <f t="shared" si="27"/>
        <v>0</v>
      </c>
      <c r="V120" s="12">
        <f t="shared" si="28"/>
        <v>0</v>
      </c>
    </row>
    <row r="121" spans="2:22" x14ac:dyDescent="0.2">
      <c r="B121" s="6" t="s">
        <v>12</v>
      </c>
      <c r="C121" s="10">
        <v>37649</v>
      </c>
      <c r="D121" s="11" t="s">
        <v>67</v>
      </c>
      <c r="E121" s="11" t="s">
        <v>26</v>
      </c>
      <c r="F121" s="12">
        <v>532</v>
      </c>
      <c r="I121" s="6" t="s">
        <v>22</v>
      </c>
      <c r="J121" s="6" t="s">
        <v>18</v>
      </c>
      <c r="K121" s="6" t="s">
        <v>17</v>
      </c>
      <c r="L121" t="str">
        <f>VLOOKUP(E121,Lookup_Data!$C$7:$E$25,2,FALSE)</f>
        <v>England</v>
      </c>
      <c r="M121" t="str">
        <f>VLOOKUP(E121,Lookup_Data!$C$7:$E$25,3,FALSE)</f>
        <v>BUTTS</v>
      </c>
      <c r="N121" s="12">
        <f t="shared" si="17"/>
        <v>0</v>
      </c>
      <c r="O121" s="12">
        <f t="shared" si="18"/>
        <v>4</v>
      </c>
      <c r="P121" s="12">
        <f t="shared" si="19"/>
        <v>4</v>
      </c>
      <c r="Q121" s="12">
        <f t="shared" si="20"/>
        <v>1</v>
      </c>
      <c r="R121" s="12" t="str">
        <f t="shared" si="21"/>
        <v>A</v>
      </c>
      <c r="S121" s="12" t="str">
        <f t="shared" si="22"/>
        <v>Oxford 'A'</v>
      </c>
      <c r="T121" s="12">
        <f t="shared" si="26"/>
        <v>2205</v>
      </c>
      <c r="U121" s="12">
        <f t="shared" si="27"/>
        <v>180</v>
      </c>
      <c r="V121" s="12">
        <f t="shared" si="28"/>
        <v>83</v>
      </c>
    </row>
    <row r="122" spans="2:22" x14ac:dyDescent="0.2">
      <c r="B122" s="6" t="s">
        <v>12</v>
      </c>
      <c r="C122" s="7">
        <v>37595</v>
      </c>
      <c r="D122" s="8" t="s">
        <v>86</v>
      </c>
      <c r="E122" s="8" t="s">
        <v>26</v>
      </c>
      <c r="F122" s="6">
        <v>510</v>
      </c>
      <c r="G122" s="6">
        <v>60</v>
      </c>
      <c r="H122" s="6">
        <v>12</v>
      </c>
      <c r="I122" s="6" t="s">
        <v>15</v>
      </c>
      <c r="J122" s="6" t="s">
        <v>18</v>
      </c>
      <c r="K122" s="6" t="s">
        <v>53</v>
      </c>
      <c r="L122" t="str">
        <f>VLOOKUP(E122,Lookup_Data!$C$7:$E$25,2,FALSE)</f>
        <v>England</v>
      </c>
      <c r="M122" t="str">
        <f>VLOOKUP(E122,Lookup_Data!$C$7:$E$25,3,FALSE)</f>
        <v>BUTTS</v>
      </c>
      <c r="N122" s="12">
        <f t="shared" si="17"/>
        <v>0</v>
      </c>
      <c r="O122" s="12">
        <f t="shared" si="18"/>
        <v>5</v>
      </c>
      <c r="P122" s="12">
        <f t="shared" si="19"/>
        <v>1</v>
      </c>
      <c r="Q122" s="12">
        <f t="shared" si="20"/>
        <v>0</v>
      </c>
      <c r="R122" s="12" t="str">
        <f t="shared" si="21"/>
        <v/>
      </c>
      <c r="S122" s="12" t="str">
        <f t="shared" si="22"/>
        <v/>
      </c>
      <c r="T122" s="12">
        <f t="shared" si="26"/>
        <v>0</v>
      </c>
      <c r="U122" s="12">
        <f t="shared" si="27"/>
        <v>0</v>
      </c>
      <c r="V122" s="12">
        <f t="shared" si="28"/>
        <v>0</v>
      </c>
    </row>
    <row r="123" spans="2:22" x14ac:dyDescent="0.2">
      <c r="B123" s="6" t="s">
        <v>12</v>
      </c>
      <c r="C123" s="7">
        <v>37599</v>
      </c>
      <c r="D123" s="8" t="s">
        <v>100</v>
      </c>
      <c r="E123" s="14" t="s">
        <v>26</v>
      </c>
      <c r="F123" s="15">
        <v>487</v>
      </c>
      <c r="G123" s="15">
        <v>60</v>
      </c>
      <c r="H123" s="15">
        <v>7</v>
      </c>
      <c r="I123" s="6" t="s">
        <v>15</v>
      </c>
      <c r="J123" s="6" t="s">
        <v>18</v>
      </c>
      <c r="K123" s="6" t="s">
        <v>17</v>
      </c>
      <c r="L123" t="str">
        <f>VLOOKUP(E123,Lookup_Data!$C$7:$E$25,2,FALSE)</f>
        <v>England</v>
      </c>
      <c r="M123" t="str">
        <f>VLOOKUP(E123,Lookup_Data!$C$7:$E$25,3,FALSE)</f>
        <v>BUTTS</v>
      </c>
      <c r="N123" s="12">
        <f t="shared" si="17"/>
        <v>0</v>
      </c>
      <c r="O123" s="12">
        <f t="shared" si="18"/>
        <v>6</v>
      </c>
      <c r="P123" s="12">
        <f t="shared" si="19"/>
        <v>2</v>
      </c>
      <c r="Q123" s="12">
        <f t="shared" si="20"/>
        <v>2</v>
      </c>
      <c r="R123" s="12" t="str">
        <f t="shared" si="21"/>
        <v>B</v>
      </c>
      <c r="S123" s="12" t="str">
        <f t="shared" si="22"/>
        <v>Oxford 'B'</v>
      </c>
      <c r="T123" s="12">
        <f t="shared" si="26"/>
        <v>997</v>
      </c>
      <c r="U123" s="12">
        <f t="shared" si="27"/>
        <v>120</v>
      </c>
      <c r="V123" s="12">
        <f t="shared" si="28"/>
        <v>19</v>
      </c>
    </row>
    <row r="124" spans="2:22" x14ac:dyDescent="0.2">
      <c r="B124" s="6" t="s">
        <v>12</v>
      </c>
      <c r="C124" s="7"/>
      <c r="D124" s="8" t="s">
        <v>89</v>
      </c>
      <c r="E124" s="11" t="s">
        <v>61</v>
      </c>
      <c r="F124" s="6">
        <v>509</v>
      </c>
      <c r="G124" s="6">
        <v>60</v>
      </c>
      <c r="H124" s="6">
        <v>11</v>
      </c>
      <c r="I124" s="6" t="s">
        <v>15</v>
      </c>
      <c r="J124" s="6" t="s">
        <v>18</v>
      </c>
      <c r="K124" s="6" t="s">
        <v>17</v>
      </c>
      <c r="L124" t="str">
        <f>VLOOKUP(E124,Lookup_Data!$C$7:$E$25,2,FALSE)</f>
        <v>Scotland</v>
      </c>
      <c r="M124" t="str">
        <f>VLOOKUP(E124,Lookup_Data!$C$7:$E$25,3,FALSE)</f>
        <v>SUSF</v>
      </c>
      <c r="N124" s="12">
        <f t="shared" si="17"/>
        <v>1</v>
      </c>
      <c r="O124" s="12">
        <f t="shared" si="18"/>
        <v>1</v>
      </c>
      <c r="P124" s="12">
        <f t="shared" si="19"/>
        <v>1</v>
      </c>
      <c r="Q124" s="12">
        <f t="shared" si="20"/>
        <v>0</v>
      </c>
      <c r="R124" s="12" t="str">
        <f t="shared" si="21"/>
        <v/>
      </c>
      <c r="S124" s="12" t="str">
        <f t="shared" si="22"/>
        <v/>
      </c>
      <c r="T124" s="12">
        <f t="shared" si="26"/>
        <v>0</v>
      </c>
      <c r="U124" s="12">
        <f t="shared" si="27"/>
        <v>0</v>
      </c>
      <c r="V124" s="12">
        <f t="shared" si="28"/>
        <v>0</v>
      </c>
    </row>
    <row r="125" spans="2:22" x14ac:dyDescent="0.2">
      <c r="B125" s="6" t="s">
        <v>12</v>
      </c>
      <c r="C125" s="7"/>
      <c r="D125" s="8" t="s">
        <v>92</v>
      </c>
      <c r="E125" s="14" t="s">
        <v>61</v>
      </c>
      <c r="F125" s="15">
        <v>501</v>
      </c>
      <c r="G125" s="15">
        <v>60</v>
      </c>
      <c r="H125" s="15">
        <v>13</v>
      </c>
      <c r="I125" s="6" t="s">
        <v>15</v>
      </c>
      <c r="J125" s="6" t="s">
        <v>18</v>
      </c>
      <c r="K125" s="6" t="s">
        <v>17</v>
      </c>
      <c r="L125" t="str">
        <f>VLOOKUP(E125,Lookup_Data!$C$7:$E$25,2,FALSE)</f>
        <v>Scotland</v>
      </c>
      <c r="M125" t="str">
        <f>VLOOKUP(E125,Lookup_Data!$C$7:$E$25,3,FALSE)</f>
        <v>SUSF</v>
      </c>
      <c r="N125" s="12">
        <f t="shared" si="17"/>
        <v>0</v>
      </c>
      <c r="O125" s="12">
        <f t="shared" si="18"/>
        <v>2</v>
      </c>
      <c r="P125" s="12">
        <f t="shared" si="19"/>
        <v>2</v>
      </c>
      <c r="Q125" s="12">
        <f t="shared" si="20"/>
        <v>0</v>
      </c>
      <c r="R125" s="12" t="str">
        <f t="shared" si="21"/>
        <v/>
      </c>
      <c r="S125" s="12" t="str">
        <f t="shared" si="22"/>
        <v/>
      </c>
      <c r="T125" s="12">
        <f t="shared" si="26"/>
        <v>0</v>
      </c>
      <c r="U125" s="12">
        <f t="shared" si="27"/>
        <v>0</v>
      </c>
      <c r="V125" s="12">
        <f t="shared" si="28"/>
        <v>0</v>
      </c>
    </row>
    <row r="126" spans="2:22" x14ac:dyDescent="0.2">
      <c r="B126" s="6" t="s">
        <v>12</v>
      </c>
      <c r="C126" s="7"/>
      <c r="D126" s="8" t="s">
        <v>96</v>
      </c>
      <c r="E126" s="8" t="s">
        <v>61</v>
      </c>
      <c r="F126" s="6">
        <v>497</v>
      </c>
      <c r="G126" s="6">
        <v>60</v>
      </c>
      <c r="H126" s="6">
        <v>11</v>
      </c>
      <c r="I126" s="6" t="s">
        <v>15</v>
      </c>
      <c r="J126" s="6" t="s">
        <v>18</v>
      </c>
      <c r="K126" s="6" t="s">
        <v>17</v>
      </c>
      <c r="L126" t="str">
        <f>VLOOKUP(E126,Lookup_Data!$C$7:$E$25,2,FALSE)</f>
        <v>Scotland</v>
      </c>
      <c r="M126" t="str">
        <f>VLOOKUP(E126,Lookup_Data!$C$7:$E$25,3,FALSE)</f>
        <v>SUSF</v>
      </c>
      <c r="N126" s="12">
        <f t="shared" si="17"/>
        <v>0</v>
      </c>
      <c r="O126" s="12">
        <f t="shared" si="18"/>
        <v>3</v>
      </c>
      <c r="P126" s="12">
        <f t="shared" si="19"/>
        <v>3</v>
      </c>
      <c r="Q126" s="12">
        <f t="shared" si="20"/>
        <v>0</v>
      </c>
      <c r="R126" s="12" t="str">
        <f t="shared" si="21"/>
        <v/>
      </c>
      <c r="S126" s="12" t="str">
        <f t="shared" si="22"/>
        <v/>
      </c>
      <c r="T126" s="12">
        <f t="shared" si="26"/>
        <v>0</v>
      </c>
      <c r="U126" s="12">
        <f t="shared" si="27"/>
        <v>0</v>
      </c>
      <c r="V126" s="12">
        <f t="shared" si="28"/>
        <v>0</v>
      </c>
    </row>
    <row r="127" spans="2:22" x14ac:dyDescent="0.2">
      <c r="B127" s="6" t="s">
        <v>12</v>
      </c>
      <c r="C127" s="7"/>
      <c r="D127" s="8" t="s">
        <v>116</v>
      </c>
      <c r="E127" s="8" t="s">
        <v>61</v>
      </c>
      <c r="F127" s="6">
        <v>464</v>
      </c>
      <c r="G127" s="6">
        <v>60</v>
      </c>
      <c r="H127" s="6">
        <v>5</v>
      </c>
      <c r="I127" s="6" t="s">
        <v>15</v>
      </c>
      <c r="J127" s="6" t="s">
        <v>18</v>
      </c>
      <c r="K127" s="6" t="s">
        <v>17</v>
      </c>
      <c r="L127" t="str">
        <f>VLOOKUP(E127,Lookup_Data!$C$7:$E$25,2,FALSE)</f>
        <v>Scotland</v>
      </c>
      <c r="M127" t="str">
        <f>VLOOKUP(E127,Lookup_Data!$C$7:$E$25,3,FALSE)</f>
        <v>SUSF</v>
      </c>
      <c r="N127" s="12">
        <f t="shared" si="17"/>
        <v>0</v>
      </c>
      <c r="O127" s="12">
        <f t="shared" si="18"/>
        <v>4</v>
      </c>
      <c r="P127" s="12">
        <f t="shared" si="19"/>
        <v>4</v>
      </c>
      <c r="Q127" s="12">
        <f t="shared" si="20"/>
        <v>1</v>
      </c>
      <c r="R127" s="12" t="str">
        <f t="shared" si="21"/>
        <v>A</v>
      </c>
      <c r="S127" s="12" t="str">
        <f t="shared" si="22"/>
        <v>RGU 'A'</v>
      </c>
      <c r="T127" s="12">
        <f t="shared" si="26"/>
        <v>1971</v>
      </c>
      <c r="U127" s="12">
        <f t="shared" si="27"/>
        <v>240</v>
      </c>
      <c r="V127" s="12">
        <f t="shared" si="28"/>
        <v>40</v>
      </c>
    </row>
    <row r="128" spans="2:22" x14ac:dyDescent="0.2">
      <c r="B128" s="6" t="s">
        <v>12</v>
      </c>
      <c r="C128" s="7"/>
      <c r="D128" s="8" t="s">
        <v>136</v>
      </c>
      <c r="E128" s="8" t="s">
        <v>61</v>
      </c>
      <c r="F128" s="6">
        <v>440</v>
      </c>
      <c r="G128" s="6">
        <v>60</v>
      </c>
      <c r="H128" s="6">
        <v>4</v>
      </c>
      <c r="I128" s="6" t="s">
        <v>22</v>
      </c>
      <c r="J128" s="6" t="s">
        <v>18</v>
      </c>
      <c r="K128" s="6" t="s">
        <v>17</v>
      </c>
      <c r="L128" t="str">
        <f>VLOOKUP(E128,Lookup_Data!$C$7:$E$25,2,FALSE)</f>
        <v>Scotland</v>
      </c>
      <c r="M128" t="str">
        <f>VLOOKUP(E128,Lookup_Data!$C$7:$E$25,3,FALSE)</f>
        <v>SUSF</v>
      </c>
      <c r="N128" s="12">
        <f t="shared" si="17"/>
        <v>0</v>
      </c>
      <c r="O128" s="12">
        <f t="shared" si="18"/>
        <v>5</v>
      </c>
      <c r="P128" s="12">
        <f t="shared" si="19"/>
        <v>1</v>
      </c>
      <c r="Q128" s="12">
        <f t="shared" si="20"/>
        <v>0</v>
      </c>
      <c r="R128" s="12" t="str">
        <f t="shared" si="21"/>
        <v/>
      </c>
      <c r="S128" s="12" t="str">
        <f t="shared" si="22"/>
        <v/>
      </c>
      <c r="T128" s="12">
        <f t="shared" si="26"/>
        <v>0</v>
      </c>
      <c r="U128" s="12">
        <f t="shared" si="27"/>
        <v>0</v>
      </c>
      <c r="V128" s="12">
        <f t="shared" si="28"/>
        <v>0</v>
      </c>
    </row>
    <row r="129" spans="2:22" x14ac:dyDescent="0.2">
      <c r="B129" s="6" t="s">
        <v>12</v>
      </c>
      <c r="C129" s="7"/>
      <c r="D129" s="8" t="s">
        <v>137</v>
      </c>
      <c r="E129" s="8" t="s">
        <v>61</v>
      </c>
      <c r="F129" s="6">
        <v>435</v>
      </c>
      <c r="G129" s="6">
        <v>60</v>
      </c>
      <c r="H129" s="6">
        <v>5</v>
      </c>
      <c r="I129" s="6" t="s">
        <v>15</v>
      </c>
      <c r="J129" s="6" t="s">
        <v>18</v>
      </c>
      <c r="K129" s="6" t="s">
        <v>17</v>
      </c>
      <c r="L129" t="str">
        <f>VLOOKUP(E129,Lookup_Data!$C$7:$E$25,2,FALSE)</f>
        <v>Scotland</v>
      </c>
      <c r="M129" t="str">
        <f>VLOOKUP(E129,Lookup_Data!$C$7:$E$25,3,FALSE)</f>
        <v>SUSF</v>
      </c>
      <c r="N129" s="12">
        <f t="shared" si="17"/>
        <v>0</v>
      </c>
      <c r="O129" s="12">
        <f t="shared" si="18"/>
        <v>6</v>
      </c>
      <c r="P129" s="12">
        <f t="shared" si="19"/>
        <v>2</v>
      </c>
      <c r="Q129" s="12">
        <f t="shared" si="20"/>
        <v>2</v>
      </c>
      <c r="R129" s="12" t="str">
        <f t="shared" si="21"/>
        <v>B</v>
      </c>
      <c r="S129" s="12" t="str">
        <f t="shared" si="22"/>
        <v>RGU 'B'</v>
      </c>
      <c r="T129" s="12">
        <f t="shared" si="26"/>
        <v>875</v>
      </c>
      <c r="U129" s="12">
        <f t="shared" si="27"/>
        <v>120</v>
      </c>
      <c r="V129" s="12">
        <f t="shared" si="28"/>
        <v>9</v>
      </c>
    </row>
    <row r="130" spans="2:22" x14ac:dyDescent="0.2">
      <c r="B130" s="6" t="s">
        <v>12</v>
      </c>
      <c r="C130" s="10">
        <v>37647</v>
      </c>
      <c r="D130" s="11" t="s">
        <v>29</v>
      </c>
      <c r="E130" s="11" t="s">
        <v>30</v>
      </c>
      <c r="F130" s="12">
        <v>569</v>
      </c>
      <c r="G130" s="12">
        <v>60</v>
      </c>
      <c r="H130" s="12">
        <v>31</v>
      </c>
      <c r="I130" s="6" t="s">
        <v>15</v>
      </c>
      <c r="J130" s="6" t="s">
        <v>18</v>
      </c>
      <c r="K130" s="6" t="s">
        <v>17</v>
      </c>
      <c r="L130" t="str">
        <f>VLOOKUP(E130,Lookup_Data!$C$7:$E$25,2,FALSE)</f>
        <v>England</v>
      </c>
      <c r="M130" t="str">
        <f>VLOOKUP(E130,Lookup_Data!$C$7:$E$25,3,FALSE)</f>
        <v>SWWU</v>
      </c>
      <c r="N130" s="12">
        <f t="shared" si="17"/>
        <v>1</v>
      </c>
      <c r="O130" s="12">
        <f t="shared" si="18"/>
        <v>1</v>
      </c>
      <c r="P130" s="12">
        <f t="shared" si="19"/>
        <v>1</v>
      </c>
      <c r="Q130" s="12">
        <f t="shared" si="20"/>
        <v>0</v>
      </c>
      <c r="R130" s="12" t="str">
        <f t="shared" si="21"/>
        <v/>
      </c>
      <c r="S130" s="12" t="str">
        <f t="shared" si="22"/>
        <v/>
      </c>
      <c r="T130" s="12">
        <f t="shared" si="26"/>
        <v>0</v>
      </c>
      <c r="U130" s="12">
        <f t="shared" si="27"/>
        <v>0</v>
      </c>
      <c r="V130" s="12">
        <f t="shared" si="28"/>
        <v>0</v>
      </c>
    </row>
    <row r="131" spans="2:22" x14ac:dyDescent="0.2">
      <c r="B131" s="6" t="s">
        <v>12</v>
      </c>
      <c r="C131" s="7">
        <v>37591</v>
      </c>
      <c r="D131" s="8" t="s">
        <v>90</v>
      </c>
      <c r="E131" s="11" t="s">
        <v>30</v>
      </c>
      <c r="F131" s="6">
        <v>509</v>
      </c>
      <c r="G131" s="6">
        <v>59</v>
      </c>
      <c r="H131" s="6">
        <v>12</v>
      </c>
      <c r="I131" s="6" t="s">
        <v>15</v>
      </c>
      <c r="J131" s="6" t="s">
        <v>18</v>
      </c>
      <c r="K131" s="6" t="s">
        <v>53</v>
      </c>
      <c r="L131" t="str">
        <f>VLOOKUP(E131,Lookup_Data!$C$7:$E$25,2,FALSE)</f>
        <v>England</v>
      </c>
      <c r="M131" t="str">
        <f>VLOOKUP(E131,Lookup_Data!$C$7:$E$25,3,FALSE)</f>
        <v>SWWU</v>
      </c>
      <c r="N131" s="12">
        <f t="shared" si="17"/>
        <v>0</v>
      </c>
      <c r="O131" s="12">
        <f t="shared" si="18"/>
        <v>2</v>
      </c>
      <c r="P131" s="12">
        <f t="shared" si="19"/>
        <v>2</v>
      </c>
      <c r="Q131" s="12">
        <f t="shared" si="20"/>
        <v>0</v>
      </c>
      <c r="R131" s="12" t="str">
        <f t="shared" si="21"/>
        <v/>
      </c>
      <c r="S131" s="12" t="str">
        <f t="shared" si="22"/>
        <v/>
      </c>
      <c r="T131" s="12">
        <f t="shared" si="26"/>
        <v>0</v>
      </c>
      <c r="U131" s="12">
        <f t="shared" si="27"/>
        <v>0</v>
      </c>
      <c r="V131" s="12">
        <f t="shared" si="28"/>
        <v>0</v>
      </c>
    </row>
    <row r="132" spans="2:22" x14ac:dyDescent="0.2">
      <c r="B132" s="6" t="s">
        <v>12</v>
      </c>
      <c r="C132" s="10">
        <v>37591</v>
      </c>
      <c r="D132" s="11" t="s">
        <v>117</v>
      </c>
      <c r="E132" s="11" t="s">
        <v>30</v>
      </c>
      <c r="F132" s="12">
        <v>462</v>
      </c>
      <c r="G132" s="12">
        <v>60</v>
      </c>
      <c r="H132" s="12">
        <v>8</v>
      </c>
      <c r="I132" s="6" t="s">
        <v>15</v>
      </c>
      <c r="J132" s="6" t="s">
        <v>18</v>
      </c>
      <c r="K132" s="6" t="s">
        <v>53</v>
      </c>
      <c r="L132" t="str">
        <f>VLOOKUP(E132,Lookup_Data!$C$7:$E$25,2,FALSE)</f>
        <v>England</v>
      </c>
      <c r="M132" t="str">
        <f>VLOOKUP(E132,Lookup_Data!$C$7:$E$25,3,FALSE)</f>
        <v>SWWU</v>
      </c>
      <c r="N132" s="12">
        <f t="shared" si="17"/>
        <v>0</v>
      </c>
      <c r="O132" s="12">
        <f t="shared" si="18"/>
        <v>3</v>
      </c>
      <c r="P132" s="12">
        <f t="shared" si="19"/>
        <v>3</v>
      </c>
      <c r="Q132" s="12">
        <f t="shared" si="20"/>
        <v>0</v>
      </c>
      <c r="R132" s="12" t="str">
        <f t="shared" si="21"/>
        <v/>
      </c>
      <c r="S132" s="12" t="str">
        <f t="shared" si="22"/>
        <v/>
      </c>
      <c r="T132" s="12">
        <f t="shared" si="26"/>
        <v>0</v>
      </c>
      <c r="U132" s="12">
        <f t="shared" si="27"/>
        <v>0</v>
      </c>
      <c r="V132" s="12">
        <f t="shared" si="28"/>
        <v>0</v>
      </c>
    </row>
    <row r="133" spans="2:22" x14ac:dyDescent="0.2">
      <c r="B133" s="6" t="s">
        <v>12</v>
      </c>
      <c r="C133" s="7">
        <v>37647</v>
      </c>
      <c r="D133" s="8" t="s">
        <v>124</v>
      </c>
      <c r="E133" s="11" t="s">
        <v>30</v>
      </c>
      <c r="F133" s="6">
        <v>456</v>
      </c>
      <c r="G133" s="6">
        <v>60</v>
      </c>
      <c r="H133" s="6">
        <v>4</v>
      </c>
      <c r="I133" s="6" t="s">
        <v>15</v>
      </c>
      <c r="J133" s="6" t="s">
        <v>18</v>
      </c>
      <c r="K133" s="6" t="s">
        <v>53</v>
      </c>
      <c r="L133" t="str">
        <f>VLOOKUP(E133,Lookup_Data!$C$7:$E$25,2,FALSE)</f>
        <v>England</v>
      </c>
      <c r="M133" t="str">
        <f>VLOOKUP(E133,Lookup_Data!$C$7:$E$25,3,FALSE)</f>
        <v>SWWU</v>
      </c>
      <c r="N133" s="12">
        <f t="shared" si="17"/>
        <v>0</v>
      </c>
      <c r="O133" s="12">
        <f t="shared" si="18"/>
        <v>4</v>
      </c>
      <c r="P133" s="12">
        <f t="shared" si="19"/>
        <v>4</v>
      </c>
      <c r="Q133" s="12">
        <f t="shared" si="20"/>
        <v>1</v>
      </c>
      <c r="R133" s="12" t="str">
        <f t="shared" si="21"/>
        <v>A</v>
      </c>
      <c r="S133" s="12" t="str">
        <f t="shared" si="22"/>
        <v>Southampton 'A'</v>
      </c>
      <c r="T133" s="12">
        <f t="shared" si="26"/>
        <v>1996</v>
      </c>
      <c r="U133" s="12">
        <f t="shared" si="27"/>
        <v>239</v>
      </c>
      <c r="V133" s="12">
        <f t="shared" si="28"/>
        <v>55</v>
      </c>
    </row>
    <row r="134" spans="2:22" x14ac:dyDescent="0.2">
      <c r="B134" s="6" t="s">
        <v>12</v>
      </c>
      <c r="C134" s="7">
        <v>37598</v>
      </c>
      <c r="D134" s="8" t="s">
        <v>133</v>
      </c>
      <c r="E134" s="11" t="s">
        <v>30</v>
      </c>
      <c r="F134" s="6">
        <v>445</v>
      </c>
      <c r="G134" s="12">
        <v>59</v>
      </c>
      <c r="H134" s="12">
        <v>5</v>
      </c>
      <c r="I134" s="6" t="s">
        <v>15</v>
      </c>
      <c r="J134" s="6" t="s">
        <v>18</v>
      </c>
      <c r="K134" s="6" t="s">
        <v>53</v>
      </c>
      <c r="L134" t="str">
        <f>VLOOKUP(E134,Lookup_Data!$C$7:$E$25,2,FALSE)</f>
        <v>England</v>
      </c>
      <c r="M134" t="str">
        <f>VLOOKUP(E134,Lookup_Data!$C$7:$E$25,3,FALSE)</f>
        <v>SWWU</v>
      </c>
      <c r="N134" s="12">
        <f t="shared" si="17"/>
        <v>0</v>
      </c>
      <c r="O134" s="12">
        <f t="shared" si="18"/>
        <v>5</v>
      </c>
      <c r="P134" s="12">
        <f t="shared" si="19"/>
        <v>1</v>
      </c>
      <c r="Q134" s="12">
        <f t="shared" si="20"/>
        <v>2</v>
      </c>
      <c r="R134" s="12" t="str">
        <f t="shared" si="21"/>
        <v>B</v>
      </c>
      <c r="S134" s="12" t="str">
        <f t="shared" si="22"/>
        <v>Southampton 'B'</v>
      </c>
      <c r="T134" s="12">
        <f t="shared" si="26"/>
        <v>445</v>
      </c>
      <c r="U134" s="12">
        <f t="shared" si="27"/>
        <v>59</v>
      </c>
      <c r="V134" s="12">
        <f t="shared" si="28"/>
        <v>5</v>
      </c>
    </row>
    <row r="135" spans="2:22" x14ac:dyDescent="0.2">
      <c r="B135" s="6" t="s">
        <v>12</v>
      </c>
      <c r="C135" s="7"/>
      <c r="D135" s="8" t="s">
        <v>38</v>
      </c>
      <c r="E135" s="8" t="s">
        <v>39</v>
      </c>
      <c r="F135" s="6">
        <v>560</v>
      </c>
      <c r="G135" s="6">
        <v>60</v>
      </c>
      <c r="H135" s="6">
        <v>25</v>
      </c>
      <c r="I135" s="6" t="s">
        <v>15</v>
      </c>
      <c r="J135" s="6" t="s">
        <v>18</v>
      </c>
      <c r="K135" s="6" t="s">
        <v>17</v>
      </c>
      <c r="L135" t="str">
        <f>VLOOKUP(E135,Lookup_Data!$C$7:$E$25,2,FALSE)</f>
        <v>England</v>
      </c>
      <c r="M135" t="str">
        <f>VLOOKUP(E135,Lookup_Data!$C$7:$E$25,3,FALSE)</f>
        <v>None</v>
      </c>
      <c r="N135" s="12">
        <f t="shared" ref="N135:N148" si="29">IF(E135=E134,0,1)</f>
        <v>1</v>
      </c>
      <c r="O135" s="12">
        <f t="shared" ref="O135:O148" si="30">IF(N135=1,N135,O134+1)</f>
        <v>1</v>
      </c>
      <c r="P135" s="12">
        <f t="shared" ref="P135:P149" si="31">IF(O135&lt;5,O135,4+O135-4*ROUNDUP(O135/4,0))</f>
        <v>1</v>
      </c>
      <c r="Q135" s="12">
        <f t="shared" si="20"/>
        <v>0</v>
      </c>
      <c r="R135" s="12" t="str">
        <f t="shared" si="21"/>
        <v/>
      </c>
      <c r="S135" s="12" t="str">
        <f t="shared" si="22"/>
        <v/>
      </c>
      <c r="T135" s="12">
        <f t="shared" si="26"/>
        <v>0</v>
      </c>
      <c r="U135" s="12">
        <f t="shared" si="27"/>
        <v>0</v>
      </c>
      <c r="V135" s="12">
        <f t="shared" si="28"/>
        <v>0</v>
      </c>
    </row>
    <row r="136" spans="2:22" x14ac:dyDescent="0.2">
      <c r="B136" s="6" t="s">
        <v>12</v>
      </c>
      <c r="C136" s="7"/>
      <c r="D136" s="8" t="s">
        <v>59</v>
      </c>
      <c r="E136" s="8" t="s">
        <v>39</v>
      </c>
      <c r="F136" s="6">
        <v>545</v>
      </c>
      <c r="G136" s="6">
        <v>60</v>
      </c>
      <c r="H136" s="6">
        <v>12</v>
      </c>
      <c r="I136" s="6" t="s">
        <v>15</v>
      </c>
      <c r="J136" s="6" t="s">
        <v>18</v>
      </c>
      <c r="K136" s="6" t="s">
        <v>17</v>
      </c>
      <c r="L136" t="str">
        <f>VLOOKUP(E136,Lookup_Data!$C$7:$E$25,2,FALSE)</f>
        <v>England</v>
      </c>
      <c r="M136" t="str">
        <f>VLOOKUP(E136,Lookup_Data!$C$7:$E$25,3,FALSE)</f>
        <v>None</v>
      </c>
      <c r="N136" s="12">
        <f t="shared" si="29"/>
        <v>0</v>
      </c>
      <c r="O136" s="12">
        <f t="shared" si="30"/>
        <v>2</v>
      </c>
      <c r="P136" s="12">
        <f t="shared" si="31"/>
        <v>2</v>
      </c>
      <c r="Q136" s="12">
        <f t="shared" ref="Q136:Q148" si="32">IF(N137=1,1,IF(P136=4,1,0))*ROUNDUP(O136/4,0)</f>
        <v>1</v>
      </c>
      <c r="R136" s="12" t="str">
        <f t="shared" ref="R136:R149" si="33">IF(Q136=1,"A",IF(Q136=2,"B",IF(Q136=3,"C",IF(Q136=4,"D",IF(Q136=5,"E",IF(Q136=6,"F",IF(Q136=7,"G",IF(Q136=8,"H",""))))))))</f>
        <v>A</v>
      </c>
      <c r="S136" s="12" t="str">
        <f t="shared" ref="S136:S148" si="34">IF(Q136=0,"",CONCATENATE(E136," '",R136,"'"))</f>
        <v>UEA 'A'</v>
      </c>
      <c r="T136" s="12">
        <f t="shared" si="26"/>
        <v>1105</v>
      </c>
      <c r="U136" s="12">
        <f t="shared" si="27"/>
        <v>120</v>
      </c>
      <c r="V136" s="12">
        <f t="shared" si="28"/>
        <v>37</v>
      </c>
    </row>
    <row r="137" spans="2:22" x14ac:dyDescent="0.2">
      <c r="B137" s="6" t="s">
        <v>12</v>
      </c>
      <c r="C137" s="7">
        <v>37596</v>
      </c>
      <c r="D137" s="8" t="s">
        <v>43</v>
      </c>
      <c r="E137" s="8" t="s">
        <v>44</v>
      </c>
      <c r="F137" s="6">
        <v>552</v>
      </c>
      <c r="G137" s="6">
        <v>60</v>
      </c>
      <c r="H137" s="6">
        <v>20</v>
      </c>
      <c r="I137" s="6" t="s">
        <v>15</v>
      </c>
      <c r="J137" s="6" t="s">
        <v>18</v>
      </c>
      <c r="K137" s="6" t="s">
        <v>17</v>
      </c>
      <c r="L137" t="str">
        <f>VLOOKUP(E137,Lookup_Data!$C$7:$E$25,2,FALSE)</f>
        <v>England</v>
      </c>
      <c r="M137" t="str">
        <f>VLOOKUP(E137,Lookup_Data!$C$7:$E$25,3,FALSE)</f>
        <v>NEUAL</v>
      </c>
      <c r="N137" s="12">
        <f t="shared" si="29"/>
        <v>1</v>
      </c>
      <c r="O137" s="12">
        <f t="shared" si="30"/>
        <v>1</v>
      </c>
      <c r="P137" s="12">
        <f t="shared" si="31"/>
        <v>1</v>
      </c>
      <c r="Q137" s="12">
        <f t="shared" si="32"/>
        <v>0</v>
      </c>
      <c r="R137" s="12" t="str">
        <f t="shared" si="33"/>
        <v/>
      </c>
      <c r="S137" s="12" t="str">
        <f t="shared" si="34"/>
        <v/>
      </c>
      <c r="T137" s="12">
        <f t="shared" si="26"/>
        <v>0</v>
      </c>
      <c r="U137" s="12">
        <f t="shared" si="27"/>
        <v>0</v>
      </c>
      <c r="V137" s="12">
        <f t="shared" si="28"/>
        <v>0</v>
      </c>
    </row>
    <row r="138" spans="2:22" x14ac:dyDescent="0.2">
      <c r="B138" s="6" t="s">
        <v>12</v>
      </c>
      <c r="C138" s="7">
        <v>37643</v>
      </c>
      <c r="D138" s="13" t="s">
        <v>74</v>
      </c>
      <c r="E138" s="8" t="s">
        <v>44</v>
      </c>
      <c r="F138" s="6">
        <v>523</v>
      </c>
      <c r="G138" s="6">
        <v>60</v>
      </c>
      <c r="H138" s="6">
        <v>11</v>
      </c>
      <c r="I138" s="6" t="s">
        <v>15</v>
      </c>
      <c r="J138" s="6" t="s">
        <v>18</v>
      </c>
      <c r="K138" s="6" t="s">
        <v>17</v>
      </c>
      <c r="L138" t="str">
        <f>VLOOKUP(E138,Lookup_Data!$C$7:$E$25,2,FALSE)</f>
        <v>England</v>
      </c>
      <c r="M138" t="str">
        <f>VLOOKUP(E138,Lookup_Data!$C$7:$E$25,3,FALSE)</f>
        <v>NEUAL</v>
      </c>
      <c r="N138" s="12">
        <f t="shared" si="29"/>
        <v>0</v>
      </c>
      <c r="O138" s="12">
        <f t="shared" si="30"/>
        <v>2</v>
      </c>
      <c r="P138" s="12">
        <f t="shared" si="31"/>
        <v>2</v>
      </c>
      <c r="Q138" s="12">
        <f t="shared" si="32"/>
        <v>0</v>
      </c>
      <c r="R138" s="12" t="str">
        <f t="shared" si="33"/>
        <v/>
      </c>
      <c r="S138" s="12" t="str">
        <f t="shared" si="34"/>
        <v/>
      </c>
      <c r="T138" s="12">
        <f t="shared" si="26"/>
        <v>0</v>
      </c>
      <c r="U138" s="12">
        <f t="shared" si="27"/>
        <v>0</v>
      </c>
      <c r="V138" s="12">
        <f t="shared" si="28"/>
        <v>0</v>
      </c>
    </row>
    <row r="139" spans="2:22" x14ac:dyDescent="0.2">
      <c r="B139" s="6" t="s">
        <v>12</v>
      </c>
      <c r="C139" s="7">
        <v>37636</v>
      </c>
      <c r="D139" s="8" t="s">
        <v>76</v>
      </c>
      <c r="E139" s="8" t="s">
        <v>44</v>
      </c>
      <c r="F139" s="6">
        <v>521</v>
      </c>
      <c r="G139" s="6">
        <v>60</v>
      </c>
      <c r="H139" s="6">
        <v>12</v>
      </c>
      <c r="I139" s="6" t="s">
        <v>15</v>
      </c>
      <c r="J139" s="6" t="s">
        <v>18</v>
      </c>
      <c r="K139" s="6" t="s">
        <v>17</v>
      </c>
      <c r="L139" t="str">
        <f>VLOOKUP(E139,Lookup_Data!$C$7:$E$25,2,FALSE)</f>
        <v>England</v>
      </c>
      <c r="M139" t="str">
        <f>VLOOKUP(E139,Lookup_Data!$C$7:$E$25,3,FALSE)</f>
        <v>NEUAL</v>
      </c>
      <c r="N139" s="12">
        <f t="shared" si="29"/>
        <v>0</v>
      </c>
      <c r="O139" s="12">
        <f t="shared" si="30"/>
        <v>3</v>
      </c>
      <c r="P139" s="12">
        <f t="shared" si="31"/>
        <v>3</v>
      </c>
      <c r="Q139" s="12">
        <f t="shared" si="32"/>
        <v>0</v>
      </c>
      <c r="R139" s="12" t="str">
        <f t="shared" si="33"/>
        <v/>
      </c>
      <c r="S139" s="12" t="str">
        <f t="shared" si="34"/>
        <v/>
      </c>
      <c r="T139" s="12">
        <f t="shared" si="26"/>
        <v>0</v>
      </c>
      <c r="U139" s="12">
        <f t="shared" si="27"/>
        <v>0</v>
      </c>
      <c r="V139" s="12">
        <f t="shared" si="28"/>
        <v>0</v>
      </c>
    </row>
    <row r="140" spans="2:22" x14ac:dyDescent="0.2">
      <c r="B140" s="6" t="s">
        <v>12</v>
      </c>
      <c r="C140" s="7">
        <v>37596</v>
      </c>
      <c r="D140" s="8" t="s">
        <v>97</v>
      </c>
      <c r="E140" s="8" t="s">
        <v>44</v>
      </c>
      <c r="F140" s="6">
        <v>496</v>
      </c>
      <c r="G140" s="6">
        <v>60</v>
      </c>
      <c r="H140" s="6">
        <v>12</v>
      </c>
      <c r="I140" s="6" t="s">
        <v>15</v>
      </c>
      <c r="J140" s="6" t="s">
        <v>18</v>
      </c>
      <c r="K140" s="6" t="s">
        <v>53</v>
      </c>
      <c r="L140" t="str">
        <f>VLOOKUP(E140,Lookup_Data!$C$7:$E$25,2,FALSE)</f>
        <v>England</v>
      </c>
      <c r="M140" t="str">
        <f>VLOOKUP(E140,Lookup_Data!$C$7:$E$25,3,FALSE)</f>
        <v>NEUAL</v>
      </c>
      <c r="N140" s="12">
        <f t="shared" si="29"/>
        <v>0</v>
      </c>
      <c r="O140" s="12">
        <f t="shared" si="30"/>
        <v>4</v>
      </c>
      <c r="P140" s="12">
        <f t="shared" si="31"/>
        <v>4</v>
      </c>
      <c r="Q140" s="12">
        <f t="shared" si="32"/>
        <v>1</v>
      </c>
      <c r="R140" s="12" t="str">
        <f t="shared" si="33"/>
        <v>A</v>
      </c>
      <c r="S140" s="12" t="str">
        <f t="shared" si="34"/>
        <v>York 'A'</v>
      </c>
      <c r="T140" s="12">
        <f t="shared" si="26"/>
        <v>2092</v>
      </c>
      <c r="U140" s="12">
        <f t="shared" si="27"/>
        <v>240</v>
      </c>
      <c r="V140" s="12">
        <f t="shared" si="28"/>
        <v>55</v>
      </c>
    </row>
    <row r="141" spans="2:22" x14ac:dyDescent="0.2">
      <c r="B141" s="6" t="s">
        <v>12</v>
      </c>
      <c r="C141" s="7">
        <v>37636</v>
      </c>
      <c r="D141" s="8" t="s">
        <v>98</v>
      </c>
      <c r="E141" s="8" t="s">
        <v>44</v>
      </c>
      <c r="F141" s="6">
        <v>493</v>
      </c>
      <c r="G141" s="6">
        <v>60</v>
      </c>
      <c r="H141" s="6">
        <v>12</v>
      </c>
      <c r="I141" s="6" t="s">
        <v>22</v>
      </c>
      <c r="J141" s="6" t="s">
        <v>18</v>
      </c>
      <c r="K141" s="6" t="s">
        <v>53</v>
      </c>
      <c r="L141" t="str">
        <f>VLOOKUP(E141,Lookup_Data!$C$7:$E$25,2,FALSE)</f>
        <v>England</v>
      </c>
      <c r="M141" t="str">
        <f>VLOOKUP(E141,Lookup_Data!$C$7:$E$25,3,FALSE)</f>
        <v>NEUAL</v>
      </c>
      <c r="N141" s="12">
        <f t="shared" si="29"/>
        <v>0</v>
      </c>
      <c r="O141" s="12">
        <f t="shared" si="30"/>
        <v>5</v>
      </c>
      <c r="P141" s="12">
        <f t="shared" si="31"/>
        <v>1</v>
      </c>
      <c r="Q141" s="12">
        <f t="shared" si="32"/>
        <v>0</v>
      </c>
      <c r="R141" s="12" t="str">
        <f t="shared" si="33"/>
        <v/>
      </c>
      <c r="S141" s="12" t="str">
        <f t="shared" si="34"/>
        <v/>
      </c>
      <c r="T141" s="12">
        <f t="shared" si="26"/>
        <v>0</v>
      </c>
      <c r="U141" s="12">
        <f t="shared" si="27"/>
        <v>0</v>
      </c>
      <c r="V141" s="12">
        <f t="shared" si="28"/>
        <v>0</v>
      </c>
    </row>
    <row r="142" spans="2:22" x14ac:dyDescent="0.2">
      <c r="B142" s="6" t="s">
        <v>12</v>
      </c>
      <c r="C142" s="7">
        <v>37596</v>
      </c>
      <c r="D142" s="8" t="s">
        <v>118</v>
      </c>
      <c r="E142" s="8" t="s">
        <v>44</v>
      </c>
      <c r="F142" s="6">
        <v>461</v>
      </c>
      <c r="G142" s="6">
        <v>60</v>
      </c>
      <c r="H142" s="6">
        <v>9</v>
      </c>
      <c r="I142" s="6" t="s">
        <v>15</v>
      </c>
      <c r="J142" s="6" t="s">
        <v>18</v>
      </c>
      <c r="K142" s="6" t="s">
        <v>53</v>
      </c>
      <c r="L142" t="str">
        <f>VLOOKUP(E142,Lookup_Data!$C$7:$E$25,2,FALSE)</f>
        <v>England</v>
      </c>
      <c r="M142" t="str">
        <f>VLOOKUP(E142,Lookup_Data!$C$7:$E$25,3,FALSE)</f>
        <v>NEUAL</v>
      </c>
      <c r="N142" s="12">
        <f t="shared" si="29"/>
        <v>0</v>
      </c>
      <c r="O142" s="12">
        <f t="shared" si="30"/>
        <v>6</v>
      </c>
      <c r="P142" s="12">
        <f t="shared" si="31"/>
        <v>2</v>
      </c>
      <c r="Q142" s="12">
        <f t="shared" si="32"/>
        <v>0</v>
      </c>
      <c r="R142" s="12" t="str">
        <f t="shared" si="33"/>
        <v/>
      </c>
      <c r="S142" s="12" t="str">
        <f t="shared" si="34"/>
        <v/>
      </c>
      <c r="T142" s="12">
        <f t="shared" ref="T142:V148" si="35">IF($P142=1,F142,IF($P142=2,F142+F141,IF($P142=3,F142+F141+F140,IF($P142=4,F142+F141+F140+F139,0))))*IF($N143=1,1,IF($P142=4,1,0))</f>
        <v>0</v>
      </c>
      <c r="U142" s="12">
        <f t="shared" si="35"/>
        <v>0</v>
      </c>
      <c r="V142" s="12">
        <f t="shared" si="35"/>
        <v>0</v>
      </c>
    </row>
    <row r="143" spans="2:22" x14ac:dyDescent="0.2">
      <c r="B143" s="6" t="s">
        <v>12</v>
      </c>
      <c r="C143" s="7">
        <v>37596</v>
      </c>
      <c r="D143" s="8" t="s">
        <v>142</v>
      </c>
      <c r="E143" s="8" t="s">
        <v>44</v>
      </c>
      <c r="F143" s="6">
        <v>425</v>
      </c>
      <c r="G143" s="6">
        <v>60</v>
      </c>
      <c r="H143" s="6">
        <v>8</v>
      </c>
      <c r="I143" s="6" t="s">
        <v>15</v>
      </c>
      <c r="J143" s="6" t="s">
        <v>18</v>
      </c>
      <c r="K143" s="6" t="s">
        <v>53</v>
      </c>
      <c r="L143" t="str">
        <f>VLOOKUP(E143,Lookup_Data!$C$7:$E$25,2,FALSE)</f>
        <v>England</v>
      </c>
      <c r="M143" t="str">
        <f>VLOOKUP(E143,Lookup_Data!$C$7:$E$25,3,FALSE)</f>
        <v>NEUAL</v>
      </c>
      <c r="N143" s="12">
        <f t="shared" si="29"/>
        <v>0</v>
      </c>
      <c r="O143" s="12">
        <f t="shared" si="30"/>
        <v>7</v>
      </c>
      <c r="P143" s="12">
        <f t="shared" si="31"/>
        <v>3</v>
      </c>
      <c r="Q143" s="12">
        <f t="shared" si="32"/>
        <v>0</v>
      </c>
      <c r="R143" s="12" t="str">
        <f t="shared" si="33"/>
        <v/>
      </c>
      <c r="S143" s="12" t="str">
        <f t="shared" si="34"/>
        <v/>
      </c>
      <c r="T143" s="12">
        <f t="shared" si="35"/>
        <v>0</v>
      </c>
      <c r="U143" s="12">
        <f t="shared" si="35"/>
        <v>0</v>
      </c>
      <c r="V143" s="12">
        <f t="shared" si="35"/>
        <v>0</v>
      </c>
    </row>
    <row r="144" spans="2:22" x14ac:dyDescent="0.2">
      <c r="B144" s="6" t="s">
        <v>12</v>
      </c>
      <c r="C144" s="7">
        <v>37596</v>
      </c>
      <c r="D144" s="8" t="s">
        <v>146</v>
      </c>
      <c r="E144" s="8" t="s">
        <v>44</v>
      </c>
      <c r="F144" s="6">
        <v>413</v>
      </c>
      <c r="G144" s="6">
        <v>60</v>
      </c>
      <c r="H144" s="6">
        <v>4</v>
      </c>
      <c r="I144" s="6" t="s">
        <v>15</v>
      </c>
      <c r="J144" s="6" t="s">
        <v>18</v>
      </c>
      <c r="K144" s="6" t="s">
        <v>53</v>
      </c>
      <c r="L144" t="str">
        <f>VLOOKUP(E144,Lookup_Data!$C$7:$E$25,2,FALSE)</f>
        <v>England</v>
      </c>
      <c r="M144" t="str">
        <f>VLOOKUP(E144,Lookup_Data!$C$7:$E$25,3,FALSE)</f>
        <v>NEUAL</v>
      </c>
      <c r="N144" s="12">
        <f t="shared" si="29"/>
        <v>0</v>
      </c>
      <c r="O144" s="12">
        <f t="shared" si="30"/>
        <v>8</v>
      </c>
      <c r="P144" s="12">
        <f t="shared" si="31"/>
        <v>4</v>
      </c>
      <c r="Q144" s="12">
        <f t="shared" si="32"/>
        <v>2</v>
      </c>
      <c r="R144" s="12" t="str">
        <f t="shared" si="33"/>
        <v>B</v>
      </c>
      <c r="S144" s="12" t="str">
        <f t="shared" si="34"/>
        <v>York 'B'</v>
      </c>
      <c r="T144" s="12">
        <f t="shared" si="35"/>
        <v>1792</v>
      </c>
      <c r="U144" s="12">
        <f t="shared" si="35"/>
        <v>240</v>
      </c>
      <c r="V144" s="12">
        <f t="shared" si="35"/>
        <v>33</v>
      </c>
    </row>
    <row r="145" spans="1:22" x14ac:dyDescent="0.2">
      <c r="B145" s="6" t="s">
        <v>12</v>
      </c>
      <c r="C145" s="7">
        <v>37596</v>
      </c>
      <c r="D145" s="8" t="s">
        <v>150</v>
      </c>
      <c r="E145" s="8" t="s">
        <v>44</v>
      </c>
      <c r="F145" s="6">
        <v>399</v>
      </c>
      <c r="G145" s="6">
        <v>60</v>
      </c>
      <c r="H145" s="6">
        <v>3</v>
      </c>
      <c r="I145" s="6" t="s">
        <v>22</v>
      </c>
      <c r="J145" s="6" t="s">
        <v>18</v>
      </c>
      <c r="K145" s="6" t="s">
        <v>53</v>
      </c>
      <c r="L145" t="str">
        <f>VLOOKUP(E145,Lookup_Data!$C$7:$E$25,2,FALSE)</f>
        <v>England</v>
      </c>
      <c r="M145" t="str">
        <f>VLOOKUP(E145,Lookup_Data!$C$7:$E$25,3,FALSE)</f>
        <v>NEUAL</v>
      </c>
      <c r="N145" s="12">
        <f t="shared" si="29"/>
        <v>0</v>
      </c>
      <c r="O145" s="12">
        <f t="shared" si="30"/>
        <v>9</v>
      </c>
      <c r="P145" s="12">
        <f t="shared" si="31"/>
        <v>1</v>
      </c>
      <c r="Q145" s="12">
        <f t="shared" si="32"/>
        <v>0</v>
      </c>
      <c r="R145" s="12" t="str">
        <f t="shared" si="33"/>
        <v/>
      </c>
      <c r="S145" s="12" t="str">
        <f t="shared" si="34"/>
        <v/>
      </c>
      <c r="T145" s="12">
        <f t="shared" si="35"/>
        <v>0</v>
      </c>
      <c r="U145" s="12">
        <f t="shared" si="35"/>
        <v>0</v>
      </c>
      <c r="V145" s="12">
        <f t="shared" si="35"/>
        <v>0</v>
      </c>
    </row>
    <row r="146" spans="1:22" x14ac:dyDescent="0.2">
      <c r="B146" s="6" t="s">
        <v>12</v>
      </c>
      <c r="C146" s="7">
        <v>37596</v>
      </c>
      <c r="D146" s="8" t="s">
        <v>152</v>
      </c>
      <c r="E146" s="8" t="s">
        <v>44</v>
      </c>
      <c r="F146" s="6">
        <v>394</v>
      </c>
      <c r="G146" s="6">
        <v>58</v>
      </c>
      <c r="H146" s="6">
        <v>4</v>
      </c>
      <c r="I146" s="6" t="s">
        <v>15</v>
      </c>
      <c r="J146" s="6" t="s">
        <v>18</v>
      </c>
      <c r="K146" s="6" t="s">
        <v>53</v>
      </c>
      <c r="L146" t="str">
        <f>VLOOKUP(E146,Lookup_Data!$C$7:$E$25,2,FALSE)</f>
        <v>England</v>
      </c>
      <c r="M146" t="str">
        <f>VLOOKUP(E146,Lookup_Data!$C$7:$E$25,3,FALSE)</f>
        <v>NEUAL</v>
      </c>
      <c r="N146" s="12">
        <f t="shared" si="29"/>
        <v>0</v>
      </c>
      <c r="O146" s="12">
        <f t="shared" si="30"/>
        <v>10</v>
      </c>
      <c r="P146" s="12">
        <f t="shared" si="31"/>
        <v>2</v>
      </c>
      <c r="Q146" s="12">
        <f t="shared" si="32"/>
        <v>0</v>
      </c>
      <c r="R146" s="12" t="str">
        <f t="shared" si="33"/>
        <v/>
      </c>
      <c r="S146" s="12" t="str">
        <f t="shared" si="34"/>
        <v/>
      </c>
      <c r="T146" s="12">
        <f t="shared" si="35"/>
        <v>0</v>
      </c>
      <c r="U146" s="12">
        <f t="shared" si="35"/>
        <v>0</v>
      </c>
      <c r="V146" s="12">
        <f t="shared" si="35"/>
        <v>0</v>
      </c>
    </row>
    <row r="147" spans="1:22" x14ac:dyDescent="0.2">
      <c r="B147" s="6" t="s">
        <v>12</v>
      </c>
      <c r="C147" s="7">
        <v>37596</v>
      </c>
      <c r="D147" s="8" t="s">
        <v>173</v>
      </c>
      <c r="E147" s="8" t="s">
        <v>44</v>
      </c>
      <c r="F147" s="6">
        <v>314</v>
      </c>
      <c r="G147" s="6">
        <v>52</v>
      </c>
      <c r="H147" s="6">
        <v>2</v>
      </c>
      <c r="I147" s="6" t="s">
        <v>22</v>
      </c>
      <c r="J147" s="6" t="s">
        <v>18</v>
      </c>
      <c r="K147" s="6" t="s">
        <v>53</v>
      </c>
      <c r="L147" t="str">
        <f>VLOOKUP(E147,Lookup_Data!$C$7:$E$25,2,FALSE)</f>
        <v>England</v>
      </c>
      <c r="M147" t="str">
        <f>VLOOKUP(E147,Lookup_Data!$C$7:$E$25,3,FALSE)</f>
        <v>NEUAL</v>
      </c>
      <c r="N147" s="12">
        <f t="shared" si="29"/>
        <v>0</v>
      </c>
      <c r="O147" s="12">
        <f t="shared" si="30"/>
        <v>11</v>
      </c>
      <c r="P147" s="12">
        <f t="shared" si="31"/>
        <v>3</v>
      </c>
      <c r="Q147" s="12">
        <f t="shared" si="32"/>
        <v>0</v>
      </c>
      <c r="R147" s="12" t="str">
        <f t="shared" si="33"/>
        <v/>
      </c>
      <c r="S147" s="12" t="str">
        <f t="shared" si="34"/>
        <v/>
      </c>
      <c r="T147" s="12">
        <f t="shared" si="35"/>
        <v>0</v>
      </c>
      <c r="U147" s="12">
        <f t="shared" si="35"/>
        <v>0</v>
      </c>
      <c r="V147" s="12">
        <f t="shared" si="35"/>
        <v>0</v>
      </c>
    </row>
    <row r="148" spans="1:22" x14ac:dyDescent="0.2">
      <c r="B148" s="6" t="s">
        <v>12</v>
      </c>
      <c r="C148" s="7">
        <v>37596</v>
      </c>
      <c r="D148" s="8" t="s">
        <v>175</v>
      </c>
      <c r="E148" s="8" t="s">
        <v>44</v>
      </c>
      <c r="F148" s="6">
        <v>292</v>
      </c>
      <c r="G148" s="6">
        <v>55</v>
      </c>
      <c r="H148" s="6">
        <v>2</v>
      </c>
      <c r="I148" s="6" t="s">
        <v>22</v>
      </c>
      <c r="J148" s="6" t="s">
        <v>18</v>
      </c>
      <c r="K148" s="6" t="s">
        <v>53</v>
      </c>
      <c r="L148" t="str">
        <f>VLOOKUP(E148,Lookup_Data!$C$7:$E$25,2,FALSE)</f>
        <v>England</v>
      </c>
      <c r="M148" t="str">
        <f>VLOOKUP(E148,Lookup_Data!$C$7:$E$25,3,FALSE)</f>
        <v>NEUAL</v>
      </c>
      <c r="N148" s="12">
        <f t="shared" si="29"/>
        <v>0</v>
      </c>
      <c r="O148" s="12">
        <f t="shared" si="30"/>
        <v>12</v>
      </c>
      <c r="P148" s="12">
        <f t="shared" si="31"/>
        <v>4</v>
      </c>
      <c r="Q148" s="12">
        <f t="shared" si="32"/>
        <v>3</v>
      </c>
      <c r="R148" s="12" t="str">
        <f t="shared" si="33"/>
        <v>C</v>
      </c>
      <c r="S148" s="12" t="str">
        <f t="shared" si="34"/>
        <v>York 'C'</v>
      </c>
      <c r="T148" s="12">
        <f t="shared" si="35"/>
        <v>1399</v>
      </c>
      <c r="U148" s="12">
        <f t="shared" si="35"/>
        <v>225</v>
      </c>
      <c r="V148" s="12">
        <f t="shared" si="35"/>
        <v>11</v>
      </c>
    </row>
    <row r="149" spans="1:22" x14ac:dyDescent="0.2">
      <c r="B149" s="6"/>
      <c r="C149" s="7"/>
      <c r="D149" s="8"/>
      <c r="E149" s="8"/>
      <c r="F149" s="6"/>
      <c r="G149" s="6"/>
      <c r="H149" s="6"/>
      <c r="I149" s="6"/>
      <c r="J149" s="6"/>
      <c r="K149" s="6"/>
      <c r="L149" s="6"/>
      <c r="N149" s="12">
        <f>IF(E149=E148,0,1)</f>
        <v>1</v>
      </c>
      <c r="O149" s="12">
        <f>IF(N149=1,N149,O148+1)</f>
        <v>1</v>
      </c>
      <c r="P149" s="12">
        <f t="shared" si="31"/>
        <v>1</v>
      </c>
      <c r="Q149" s="12">
        <f>IF(N150=1,1,IF(P149=4,1,0))*ROUNDUP(O149/4,0)</f>
        <v>0</v>
      </c>
      <c r="R149" s="12" t="str">
        <f t="shared" si="33"/>
        <v/>
      </c>
      <c r="S149" s="12" t="str">
        <f>IF(Q149=0,"",CONCATENATE(E149," '",R149,"'"))</f>
        <v/>
      </c>
      <c r="T149" s="12">
        <f>IF($P149=1,F149,IF($P149=2,F149+F148,IF($P149=3,F149+F148+F147,IF($P149=4,F149+F148+F147+F146,0))))*IF($N150=1,1,IF($P149=4,1,0))</f>
        <v>0</v>
      </c>
      <c r="U149" s="12">
        <f>IF($P149=1,G149,IF($P149=2,G149+G148,IF($P149=3,G149+G148+G147,IF($P149=4,G149+G148+G147+G146,0))))*IF($N150=1,1,IF($P149=4,1,0))</f>
        <v>0</v>
      </c>
      <c r="V149" s="12">
        <f>IF($P149=1,H149,IF($P149=2,H149+H148,IF($P149=3,H149+H148+H147,IF($P149=4,H149+H148+H147+H146,0))))*IF($N150=1,1,IF($P149=4,1,0))</f>
        <v>0</v>
      </c>
    </row>
    <row r="150" spans="1:22" x14ac:dyDescent="0.2">
      <c r="B150" s="6"/>
      <c r="C150" s="7"/>
      <c r="D150" s="8"/>
      <c r="E150" s="8"/>
      <c r="F150" s="6"/>
      <c r="G150" s="6"/>
      <c r="H150" s="6"/>
      <c r="I150" s="6"/>
      <c r="J150" s="6"/>
      <c r="K150" s="6"/>
      <c r="L150" s="6"/>
    </row>
    <row r="151" spans="1:22" x14ac:dyDescent="0.2">
      <c r="B151" s="6"/>
      <c r="C151" s="7"/>
      <c r="D151" s="8"/>
      <c r="E151" s="8"/>
      <c r="F151" s="6"/>
      <c r="G151" s="6"/>
      <c r="H151" s="6"/>
      <c r="I151" s="6"/>
      <c r="J151" s="6"/>
      <c r="K151" s="6"/>
      <c r="L151" s="6"/>
    </row>
    <row r="152" spans="1:22" x14ac:dyDescent="0.2">
      <c r="B152" s="6"/>
      <c r="C152" s="7"/>
      <c r="D152" s="8"/>
      <c r="E152" s="8"/>
      <c r="F152" s="6"/>
      <c r="G152" s="6"/>
      <c r="H152" s="6"/>
      <c r="I152" s="6"/>
      <c r="J152" s="6"/>
      <c r="K152" s="6"/>
      <c r="L152" s="6"/>
    </row>
    <row r="153" spans="1:22" x14ac:dyDescent="0.2">
      <c r="B153" s="6"/>
      <c r="C153" s="7"/>
      <c r="D153" s="8"/>
      <c r="E153" s="8"/>
      <c r="F153" s="6"/>
      <c r="G153" s="6"/>
      <c r="H153" s="6"/>
      <c r="I153" s="6"/>
      <c r="J153" s="6"/>
      <c r="K153" s="6"/>
      <c r="L153" s="6"/>
    </row>
    <row r="159" spans="1:22" x14ac:dyDescent="0.2">
      <c r="A159" t="s">
        <v>545</v>
      </c>
    </row>
    <row r="306" spans="2:22" x14ac:dyDescent="0.2">
      <c r="B306" s="1" t="s">
        <v>0</v>
      </c>
      <c r="C306" s="2" t="s">
        <v>1</v>
      </c>
      <c r="D306" s="3" t="s">
        <v>2</v>
      </c>
      <c r="E306" s="3" t="s">
        <v>3</v>
      </c>
      <c r="F306" s="4" t="s">
        <v>4</v>
      </c>
      <c r="G306" s="4" t="s">
        <v>5</v>
      </c>
      <c r="H306" s="4" t="s">
        <v>6</v>
      </c>
      <c r="I306" s="4" t="s">
        <v>7</v>
      </c>
      <c r="J306" s="4" t="s">
        <v>8</v>
      </c>
      <c r="K306" s="4" t="s">
        <v>9</v>
      </c>
      <c r="L306" s="1" t="s">
        <v>10</v>
      </c>
      <c r="M306" s="5" t="s">
        <v>11</v>
      </c>
      <c r="N306" s="5">
        <v>1</v>
      </c>
      <c r="O306" s="5">
        <v>2</v>
      </c>
      <c r="P306" s="5">
        <v>3</v>
      </c>
      <c r="Q306" s="5" t="s">
        <v>505</v>
      </c>
      <c r="R306" s="5" t="s">
        <v>506</v>
      </c>
      <c r="S306" s="5" t="s">
        <v>507</v>
      </c>
      <c r="T306" s="5" t="s">
        <v>502</v>
      </c>
      <c r="U306" s="5" t="s">
        <v>503</v>
      </c>
      <c r="V306" s="5" t="s">
        <v>504</v>
      </c>
    </row>
    <row r="307" spans="2:22" x14ac:dyDescent="0.2">
      <c r="B307" s="6" t="s">
        <v>12</v>
      </c>
      <c r="C307" s="7"/>
      <c r="D307" s="13" t="s">
        <v>158</v>
      </c>
      <c r="E307" s="8" t="s">
        <v>48</v>
      </c>
      <c r="F307" s="6">
        <v>358</v>
      </c>
      <c r="G307" s="9">
        <v>59</v>
      </c>
      <c r="H307" s="9">
        <v>5</v>
      </c>
      <c r="I307" s="6" t="s">
        <v>15</v>
      </c>
      <c r="J307" s="6" t="s">
        <v>18</v>
      </c>
      <c r="K307" s="6" t="s">
        <v>53</v>
      </c>
      <c r="L307" t="str">
        <f>VLOOKUP(E307,Lookup_Data!$C$7:$E$25,2,FALSE)</f>
        <v>Scotland</v>
      </c>
      <c r="M307" t="str">
        <f>VLOOKUP(E307,Lookup_Data!$C$7:$E$25,3,FALSE)</f>
        <v>SUSF</v>
      </c>
      <c r="N307" s="12">
        <f t="shared" ref="N307:N362" si="36">IF(E307=E306,0,1)</f>
        <v>1</v>
      </c>
      <c r="O307" s="12">
        <f t="shared" ref="O307:O362" si="37">IF(N307=1,N307,O306+1)</f>
        <v>1</v>
      </c>
      <c r="P307" s="12">
        <f t="shared" ref="P307:P367" si="38">IF(O307&lt;4,O307,3+O307-3*ROUNDUP(O307/3,0))</f>
        <v>1</v>
      </c>
      <c r="Q307" s="12">
        <f t="shared" ref="Q307:Q362" si="39">IF(N308=1,1,IF(P307=3,1,0))*ROUNDUP(O307/3,0)</f>
        <v>0</v>
      </c>
      <c r="R307" s="12" t="str">
        <f t="shared" ref="R307:R367" si="40">IF(Q307=1,"Nov1",IF(Q307=2,"Nov2",IF(Q307=3,"Nov3",IF(Q307=4,"Nov4",IF(Q307=5,"Nov5",IF(Q307=6,"Nov6",IF(Q307=7,"Nov7",IF(Q307=8,"Nov8",""))))))))</f>
        <v/>
      </c>
      <c r="S307" s="12" t="str">
        <f t="shared" ref="S307:S362" si="41">IF(Q307=0,"",CONCATENATE(E307," '",R307,"'"))</f>
        <v/>
      </c>
      <c r="T307" s="12">
        <f>IF($P307=1,F307,IF($P307=2,F307+F306,IF($P307=3,F307+F306+F305,IF($P307=4,F307+F306+F305+F304,0))))*IF($N308=1,1,IF($P307=3,1,0))</f>
        <v>0</v>
      </c>
      <c r="U307" s="12">
        <f>IF($P307=1,G307,IF($P307=2,G307+G306,IF($P307=3,G307+G306+G305,IF($P307=4,G307+G306+G158+G157,0))))*IF($N308=1,1,IF($P307=3,1,0))</f>
        <v>0</v>
      </c>
      <c r="V307" s="12">
        <f>IF($P307=1,H307,IF($P307=2,H307+H306,IF($P307=3,H307+H306+H305,IF($P307=4,H307+H306+H305+H304,0))))*IF($N308=1,1,IF($P307=3,1,0))</f>
        <v>0</v>
      </c>
    </row>
    <row r="308" spans="2:22" x14ac:dyDescent="0.2">
      <c r="B308" s="6" t="s">
        <v>12</v>
      </c>
      <c r="C308" s="7"/>
      <c r="D308" s="13" t="s">
        <v>162</v>
      </c>
      <c r="E308" s="8" t="s">
        <v>48</v>
      </c>
      <c r="F308" s="6">
        <v>349</v>
      </c>
      <c r="G308" s="6">
        <v>59</v>
      </c>
      <c r="H308" s="6">
        <v>3</v>
      </c>
      <c r="I308" s="6" t="s">
        <v>22</v>
      </c>
      <c r="J308" s="6" t="s">
        <v>18</v>
      </c>
      <c r="K308" s="6" t="s">
        <v>53</v>
      </c>
      <c r="L308" t="str">
        <f>VLOOKUP(E308,Lookup_Data!$C$7:$E$25,2,FALSE)</f>
        <v>Scotland</v>
      </c>
      <c r="M308" t="str">
        <f>VLOOKUP(E308,Lookup_Data!$C$7:$E$25,3,FALSE)</f>
        <v>SUSF</v>
      </c>
      <c r="N308" s="12">
        <f t="shared" si="36"/>
        <v>0</v>
      </c>
      <c r="O308" s="12">
        <f t="shared" si="37"/>
        <v>2</v>
      </c>
      <c r="P308" s="12">
        <f t="shared" si="38"/>
        <v>2</v>
      </c>
      <c r="Q308" s="12">
        <f t="shared" si="39"/>
        <v>0</v>
      </c>
      <c r="R308" s="12" t="str">
        <f t="shared" si="40"/>
        <v/>
      </c>
      <c r="S308" s="12" t="str">
        <f t="shared" si="41"/>
        <v/>
      </c>
      <c r="T308" s="12">
        <f t="shared" ref="T308:T367" si="42">IF($P308=1,F308,IF($P308=2,F308+F307,IF($P308=3,F308+F307+F306,IF($P308=4,F308+F307+F306+F305,0))))*IF($N309=1,1,IF($P308=3,1,0))</f>
        <v>0</v>
      </c>
      <c r="U308" s="12">
        <f t="shared" ref="U308:U367" si="43">IF($P308=1,G308,IF($P308=2,G308+G307,IF($P308=3,G308+G307+G306,IF($P308=4,G308+G307+G159+G158,0))))*IF($N309=1,1,IF($P308=3,1,0))</f>
        <v>0</v>
      </c>
      <c r="V308" s="12">
        <f t="shared" ref="V308:V367" si="44">IF($P308=1,H308,IF($P308=2,H308+H307,IF($P308=3,H308+H307+H306,IF($P308=4,H308+H307+H306+H305,0))))*IF($N309=1,1,IF($P308=3,1,0))</f>
        <v>0</v>
      </c>
    </row>
    <row r="309" spans="2:22" x14ac:dyDescent="0.2">
      <c r="B309" s="6" t="s">
        <v>12</v>
      </c>
      <c r="C309" s="7"/>
      <c r="D309" s="13" t="s">
        <v>169</v>
      </c>
      <c r="E309" s="8" t="s">
        <v>48</v>
      </c>
      <c r="F309" s="6">
        <v>335</v>
      </c>
      <c r="G309" s="6">
        <v>58</v>
      </c>
      <c r="H309" s="6">
        <v>2</v>
      </c>
      <c r="I309" s="6" t="s">
        <v>15</v>
      </c>
      <c r="J309" s="6" t="s">
        <v>18</v>
      </c>
      <c r="K309" s="6" t="s">
        <v>53</v>
      </c>
      <c r="L309" t="str">
        <f>VLOOKUP(E309,Lookup_Data!$C$7:$E$25,2,FALSE)</f>
        <v>Scotland</v>
      </c>
      <c r="M309" t="str">
        <f>VLOOKUP(E309,Lookup_Data!$C$7:$E$25,3,FALSE)</f>
        <v>SUSF</v>
      </c>
      <c r="N309" s="12">
        <f t="shared" si="36"/>
        <v>0</v>
      </c>
      <c r="O309" s="12">
        <f t="shared" si="37"/>
        <v>3</v>
      </c>
      <c r="P309" s="12">
        <f t="shared" si="38"/>
        <v>3</v>
      </c>
      <c r="Q309" s="12">
        <f t="shared" si="39"/>
        <v>1</v>
      </c>
      <c r="R309" s="12" t="str">
        <f t="shared" si="40"/>
        <v>Nov1</v>
      </c>
      <c r="S309" s="12" t="str">
        <f t="shared" si="41"/>
        <v>Aberdeen 'Nov1'</v>
      </c>
      <c r="T309" s="12">
        <f t="shared" si="42"/>
        <v>1042</v>
      </c>
      <c r="U309" s="12">
        <f t="shared" si="43"/>
        <v>176</v>
      </c>
      <c r="V309" s="12">
        <f t="shared" si="44"/>
        <v>10</v>
      </c>
    </row>
    <row r="310" spans="2:22" x14ac:dyDescent="0.2">
      <c r="B310" s="6" t="s">
        <v>12</v>
      </c>
      <c r="C310" s="7"/>
      <c r="D310" s="13" t="s">
        <v>176</v>
      </c>
      <c r="E310" s="8" t="s">
        <v>48</v>
      </c>
      <c r="F310" s="6">
        <v>287</v>
      </c>
      <c r="G310" s="6">
        <v>55</v>
      </c>
      <c r="H310" s="6">
        <v>2</v>
      </c>
      <c r="I310" s="6" t="s">
        <v>22</v>
      </c>
      <c r="J310" s="6" t="s">
        <v>18</v>
      </c>
      <c r="K310" s="6" t="s">
        <v>53</v>
      </c>
      <c r="L310" t="str">
        <f>VLOOKUP(E310,Lookup_Data!$C$7:$E$25,2,FALSE)</f>
        <v>Scotland</v>
      </c>
      <c r="M310" t="str">
        <f>VLOOKUP(E310,Lookup_Data!$C$7:$E$25,3,FALSE)</f>
        <v>SUSF</v>
      </c>
      <c r="N310" s="12">
        <f t="shared" si="36"/>
        <v>0</v>
      </c>
      <c r="O310" s="12">
        <f t="shared" si="37"/>
        <v>4</v>
      </c>
      <c r="P310" s="12">
        <f t="shared" si="38"/>
        <v>1</v>
      </c>
      <c r="Q310" s="12">
        <f t="shared" si="39"/>
        <v>2</v>
      </c>
      <c r="R310" s="12" t="str">
        <f t="shared" si="40"/>
        <v>Nov2</v>
      </c>
      <c r="S310" s="12" t="str">
        <f t="shared" si="41"/>
        <v>Aberdeen 'Nov2'</v>
      </c>
      <c r="T310" s="12">
        <f t="shared" si="42"/>
        <v>287</v>
      </c>
      <c r="U310" s="12">
        <f t="shared" si="43"/>
        <v>55</v>
      </c>
      <c r="V310" s="12">
        <f t="shared" si="44"/>
        <v>2</v>
      </c>
    </row>
    <row r="311" spans="2:22" x14ac:dyDescent="0.2">
      <c r="B311" s="6" t="s">
        <v>12</v>
      </c>
      <c r="C311" s="7">
        <v>37650</v>
      </c>
      <c r="D311" s="8" t="s">
        <v>156</v>
      </c>
      <c r="E311" s="8" t="s">
        <v>79</v>
      </c>
      <c r="F311" s="6">
        <v>359</v>
      </c>
      <c r="G311" s="6">
        <v>57</v>
      </c>
      <c r="H311" s="6">
        <v>2</v>
      </c>
      <c r="I311" s="6" t="s">
        <v>22</v>
      </c>
      <c r="J311" s="6" t="s">
        <v>18</v>
      </c>
      <c r="K311" s="6" t="s">
        <v>53</v>
      </c>
      <c r="L311" t="str">
        <f>VLOOKUP(E311,Lookup_Data!$C$7:$E$25,2,FALSE)</f>
        <v>Wales</v>
      </c>
      <c r="M311" t="str">
        <f>VLOOKUP(E311,Lookup_Data!$C$7:$E$25,3,FALSE)</f>
        <v>None</v>
      </c>
      <c r="N311" s="12">
        <f t="shared" si="36"/>
        <v>1</v>
      </c>
      <c r="O311" s="12">
        <f t="shared" si="37"/>
        <v>1</v>
      </c>
      <c r="P311" s="12">
        <f t="shared" si="38"/>
        <v>1</v>
      </c>
      <c r="Q311" s="12">
        <f t="shared" si="39"/>
        <v>0</v>
      </c>
      <c r="R311" s="12" t="str">
        <f t="shared" si="40"/>
        <v/>
      </c>
      <c r="S311" s="12" t="str">
        <f t="shared" si="41"/>
        <v/>
      </c>
      <c r="T311" s="12">
        <f t="shared" si="42"/>
        <v>0</v>
      </c>
      <c r="U311" s="12">
        <f t="shared" si="43"/>
        <v>0</v>
      </c>
      <c r="V311" s="12">
        <f t="shared" si="44"/>
        <v>0</v>
      </c>
    </row>
    <row r="312" spans="2:22" x14ac:dyDescent="0.2">
      <c r="B312" s="6" t="s">
        <v>12</v>
      </c>
      <c r="C312" s="7">
        <v>37603</v>
      </c>
      <c r="D312" s="8" t="s">
        <v>160</v>
      </c>
      <c r="E312" s="8" t="s">
        <v>79</v>
      </c>
      <c r="F312" s="6">
        <v>352</v>
      </c>
      <c r="G312" s="6">
        <v>57</v>
      </c>
      <c r="H312" s="6">
        <v>6</v>
      </c>
      <c r="I312" s="6" t="s">
        <v>22</v>
      </c>
      <c r="J312" s="6" t="s">
        <v>80</v>
      </c>
      <c r="K312" s="6" t="s">
        <v>53</v>
      </c>
      <c r="L312" t="str">
        <f>VLOOKUP(E312,Lookup_Data!$C$7:$E$25,2,FALSE)</f>
        <v>Wales</v>
      </c>
      <c r="M312" t="str">
        <f>VLOOKUP(E312,Lookup_Data!$C$7:$E$25,3,FALSE)</f>
        <v>None</v>
      </c>
      <c r="N312" s="12">
        <f t="shared" si="36"/>
        <v>0</v>
      </c>
      <c r="O312" s="12">
        <f t="shared" si="37"/>
        <v>2</v>
      </c>
      <c r="P312" s="12">
        <f t="shared" si="38"/>
        <v>2</v>
      </c>
      <c r="Q312" s="12">
        <f t="shared" si="39"/>
        <v>0</v>
      </c>
      <c r="R312" s="12" t="str">
        <f t="shared" si="40"/>
        <v/>
      </c>
      <c r="S312" s="12" t="str">
        <f t="shared" si="41"/>
        <v/>
      </c>
      <c r="T312" s="12">
        <f t="shared" si="42"/>
        <v>0</v>
      </c>
      <c r="U312" s="12">
        <f t="shared" si="43"/>
        <v>0</v>
      </c>
      <c r="V312" s="12">
        <f t="shared" si="44"/>
        <v>0</v>
      </c>
    </row>
    <row r="313" spans="2:22" x14ac:dyDescent="0.2">
      <c r="B313" s="6" t="s">
        <v>12</v>
      </c>
      <c r="C313" s="7">
        <v>37603</v>
      </c>
      <c r="D313" s="8" t="s">
        <v>166</v>
      </c>
      <c r="E313" s="14" t="s">
        <v>79</v>
      </c>
      <c r="F313" s="15">
        <v>339</v>
      </c>
      <c r="G313" s="15">
        <v>58</v>
      </c>
      <c r="H313" s="15">
        <v>2</v>
      </c>
      <c r="I313" s="6" t="s">
        <v>22</v>
      </c>
      <c r="J313" s="6" t="s">
        <v>18</v>
      </c>
      <c r="K313" s="6" t="s">
        <v>53</v>
      </c>
      <c r="L313" t="str">
        <f>VLOOKUP(E313,Lookup_Data!$C$7:$E$25,2,FALSE)</f>
        <v>Wales</v>
      </c>
      <c r="M313" t="str">
        <f>VLOOKUP(E313,Lookup_Data!$C$7:$E$25,3,FALSE)</f>
        <v>None</v>
      </c>
      <c r="N313" s="12">
        <f t="shared" si="36"/>
        <v>0</v>
      </c>
      <c r="O313" s="12">
        <f t="shared" si="37"/>
        <v>3</v>
      </c>
      <c r="P313" s="12">
        <f t="shared" si="38"/>
        <v>3</v>
      </c>
      <c r="Q313" s="12">
        <f t="shared" si="39"/>
        <v>1</v>
      </c>
      <c r="R313" s="12" t="str">
        <f t="shared" si="40"/>
        <v>Nov1</v>
      </c>
      <c r="S313" s="12" t="str">
        <f t="shared" si="41"/>
        <v>Bangor 'Nov1'</v>
      </c>
      <c r="T313" s="12">
        <f t="shared" si="42"/>
        <v>1050</v>
      </c>
      <c r="U313" s="12">
        <f t="shared" si="43"/>
        <v>172</v>
      </c>
      <c r="V313" s="12">
        <f t="shared" si="44"/>
        <v>10</v>
      </c>
    </row>
    <row r="314" spans="2:22" x14ac:dyDescent="0.2">
      <c r="B314" s="6" t="s">
        <v>12</v>
      </c>
      <c r="C314" s="7">
        <v>37603</v>
      </c>
      <c r="D314" s="8" t="s">
        <v>171</v>
      </c>
      <c r="E314" s="8" t="s">
        <v>79</v>
      </c>
      <c r="F314" s="6">
        <v>326</v>
      </c>
      <c r="G314" s="6">
        <v>60</v>
      </c>
      <c r="H314" s="6">
        <v>4</v>
      </c>
      <c r="I314" s="6" t="s">
        <v>15</v>
      </c>
      <c r="J314" s="6" t="s">
        <v>80</v>
      </c>
      <c r="K314" s="6" t="s">
        <v>53</v>
      </c>
      <c r="L314" t="str">
        <f>VLOOKUP(E314,Lookup_Data!$C$7:$E$25,2,FALSE)</f>
        <v>Wales</v>
      </c>
      <c r="M314" t="str">
        <f>VLOOKUP(E314,Lookup_Data!$C$7:$E$25,3,FALSE)</f>
        <v>None</v>
      </c>
      <c r="N314" s="12">
        <f t="shared" si="36"/>
        <v>0</v>
      </c>
      <c r="O314" s="12">
        <f t="shared" si="37"/>
        <v>4</v>
      </c>
      <c r="P314" s="12">
        <f t="shared" si="38"/>
        <v>1</v>
      </c>
      <c r="Q314" s="12">
        <f t="shared" si="39"/>
        <v>0</v>
      </c>
      <c r="R314" s="12" t="str">
        <f t="shared" si="40"/>
        <v/>
      </c>
      <c r="S314" s="12" t="str">
        <f t="shared" si="41"/>
        <v/>
      </c>
      <c r="T314" s="12">
        <f t="shared" si="42"/>
        <v>0</v>
      </c>
      <c r="U314" s="12">
        <f t="shared" si="43"/>
        <v>0</v>
      </c>
      <c r="V314" s="12">
        <f t="shared" si="44"/>
        <v>0</v>
      </c>
    </row>
    <row r="315" spans="2:22" x14ac:dyDescent="0.2">
      <c r="B315" s="6" t="s">
        <v>12</v>
      </c>
      <c r="C315" s="7">
        <v>37650</v>
      </c>
      <c r="D315" s="8" t="s">
        <v>182</v>
      </c>
      <c r="E315" s="8" t="s">
        <v>79</v>
      </c>
      <c r="F315" s="6">
        <v>213</v>
      </c>
      <c r="G315" s="6">
        <v>43</v>
      </c>
      <c r="H315" s="6">
        <v>1</v>
      </c>
      <c r="I315" s="6" t="s">
        <v>22</v>
      </c>
      <c r="J315" s="6" t="s">
        <v>80</v>
      </c>
      <c r="K315" s="6" t="s">
        <v>53</v>
      </c>
      <c r="L315" t="str">
        <f>VLOOKUP(E315,Lookup_Data!$C$7:$E$25,2,FALSE)</f>
        <v>Wales</v>
      </c>
      <c r="M315" t="str">
        <f>VLOOKUP(E315,Lookup_Data!$C$7:$E$25,3,FALSE)</f>
        <v>None</v>
      </c>
      <c r="N315" s="12">
        <f t="shared" si="36"/>
        <v>0</v>
      </c>
      <c r="O315" s="12">
        <f t="shared" si="37"/>
        <v>5</v>
      </c>
      <c r="P315" s="12">
        <f t="shared" si="38"/>
        <v>2</v>
      </c>
      <c r="Q315" s="12">
        <f t="shared" si="39"/>
        <v>0</v>
      </c>
      <c r="R315" s="12" t="str">
        <f t="shared" si="40"/>
        <v/>
      </c>
      <c r="S315" s="12" t="str">
        <f t="shared" si="41"/>
        <v/>
      </c>
      <c r="T315" s="12">
        <f t="shared" si="42"/>
        <v>0</v>
      </c>
      <c r="U315" s="12">
        <f t="shared" si="43"/>
        <v>0</v>
      </c>
      <c r="V315" s="12">
        <f t="shared" si="44"/>
        <v>0</v>
      </c>
    </row>
    <row r="316" spans="2:22" x14ac:dyDescent="0.2">
      <c r="B316" s="6" t="s">
        <v>12</v>
      </c>
      <c r="C316" s="7">
        <v>37603</v>
      </c>
      <c r="D316" s="8" t="s">
        <v>184</v>
      </c>
      <c r="E316" s="8" t="s">
        <v>79</v>
      </c>
      <c r="F316" s="6">
        <v>200</v>
      </c>
      <c r="G316" s="6">
        <v>43</v>
      </c>
      <c r="H316" s="6">
        <v>0</v>
      </c>
      <c r="I316" s="6" t="s">
        <v>22</v>
      </c>
      <c r="J316" s="6" t="s">
        <v>80</v>
      </c>
      <c r="K316" s="6" t="s">
        <v>53</v>
      </c>
      <c r="L316" t="str">
        <f>VLOOKUP(E316,Lookup_Data!$C$7:$E$25,2,FALSE)</f>
        <v>Wales</v>
      </c>
      <c r="M316" t="str">
        <f>VLOOKUP(E316,Lookup_Data!$C$7:$E$25,3,FALSE)</f>
        <v>None</v>
      </c>
      <c r="N316" s="12">
        <f t="shared" si="36"/>
        <v>0</v>
      </c>
      <c r="O316" s="12">
        <f t="shared" si="37"/>
        <v>6</v>
      </c>
      <c r="P316" s="12">
        <f t="shared" si="38"/>
        <v>3</v>
      </c>
      <c r="Q316" s="12">
        <f t="shared" si="39"/>
        <v>2</v>
      </c>
      <c r="R316" s="12" t="str">
        <f t="shared" si="40"/>
        <v>Nov2</v>
      </c>
      <c r="S316" s="12" t="str">
        <f t="shared" si="41"/>
        <v>Bangor 'Nov2'</v>
      </c>
      <c r="T316" s="12">
        <f t="shared" si="42"/>
        <v>739</v>
      </c>
      <c r="U316" s="12">
        <f t="shared" si="43"/>
        <v>146</v>
      </c>
      <c r="V316" s="12">
        <f t="shared" si="44"/>
        <v>5</v>
      </c>
    </row>
    <row r="317" spans="2:22" x14ac:dyDescent="0.2">
      <c r="B317" s="6" t="s">
        <v>12</v>
      </c>
      <c r="C317" s="7">
        <v>37611</v>
      </c>
      <c r="D317" s="8" t="s">
        <v>127</v>
      </c>
      <c r="E317" s="8" t="s">
        <v>36</v>
      </c>
      <c r="F317" s="6">
        <v>451</v>
      </c>
      <c r="G317" s="6">
        <v>60</v>
      </c>
      <c r="H317" s="6">
        <v>4</v>
      </c>
      <c r="I317" s="6" t="s">
        <v>15</v>
      </c>
      <c r="J317" s="6" t="s">
        <v>18</v>
      </c>
      <c r="K317" s="6" t="s">
        <v>53</v>
      </c>
      <c r="L317" t="str">
        <f>VLOOKUP(E317,Lookup_Data!$C$7:$E$25,2,FALSE)</f>
        <v>England</v>
      </c>
      <c r="M317" t="str">
        <f>VLOOKUP(E317,Lookup_Data!$C$7:$E$25,3,FALSE)</f>
        <v>SWWU</v>
      </c>
      <c r="N317" s="12">
        <f t="shared" si="36"/>
        <v>1</v>
      </c>
      <c r="O317" s="12">
        <f t="shared" si="37"/>
        <v>1</v>
      </c>
      <c r="P317" s="12">
        <f t="shared" si="38"/>
        <v>1</v>
      </c>
      <c r="Q317" s="12">
        <f t="shared" si="39"/>
        <v>1</v>
      </c>
      <c r="R317" s="12" t="str">
        <f t="shared" si="40"/>
        <v>Nov1</v>
      </c>
      <c r="S317" s="12" t="str">
        <f t="shared" si="41"/>
        <v>Bath 'Nov1'</v>
      </c>
      <c r="T317" s="12">
        <f t="shared" si="42"/>
        <v>451</v>
      </c>
      <c r="U317" s="12">
        <f t="shared" si="43"/>
        <v>60</v>
      </c>
      <c r="V317" s="12">
        <f t="shared" si="44"/>
        <v>4</v>
      </c>
    </row>
    <row r="318" spans="2:22" x14ac:dyDescent="0.2">
      <c r="B318" s="6" t="s">
        <v>12</v>
      </c>
      <c r="C318" s="7">
        <v>37598</v>
      </c>
      <c r="D318" s="8" t="s">
        <v>101</v>
      </c>
      <c r="E318" s="8" t="s">
        <v>21</v>
      </c>
      <c r="F318" s="6">
        <v>486</v>
      </c>
      <c r="G318" s="6">
        <v>60</v>
      </c>
      <c r="H318" s="6">
        <v>8</v>
      </c>
      <c r="I318" s="6" t="s">
        <v>22</v>
      </c>
      <c r="J318" s="6" t="s">
        <v>18</v>
      </c>
      <c r="K318" s="6" t="s">
        <v>53</v>
      </c>
      <c r="L318" t="str">
        <f>VLOOKUP(E318,Lookup_Data!$C$7:$E$25,2,FALSE)</f>
        <v>England</v>
      </c>
      <c r="M318" t="str">
        <f>VLOOKUP(E318,Lookup_Data!$C$7:$E$25,3,FALSE)</f>
        <v>BUTTS</v>
      </c>
      <c r="N318" s="12">
        <f t="shared" si="36"/>
        <v>1</v>
      </c>
      <c r="O318" s="12">
        <f t="shared" si="37"/>
        <v>1</v>
      </c>
      <c r="P318" s="12">
        <f t="shared" si="38"/>
        <v>1</v>
      </c>
      <c r="Q318" s="12">
        <f t="shared" si="39"/>
        <v>0</v>
      </c>
      <c r="R318" s="12" t="str">
        <f t="shared" si="40"/>
        <v/>
      </c>
      <c r="S318" s="12" t="str">
        <f t="shared" si="41"/>
        <v/>
      </c>
      <c r="T318" s="12">
        <f t="shared" si="42"/>
        <v>0</v>
      </c>
      <c r="U318" s="12">
        <f t="shared" si="43"/>
        <v>0</v>
      </c>
      <c r="V318" s="12">
        <f t="shared" si="44"/>
        <v>0</v>
      </c>
    </row>
    <row r="319" spans="2:22" x14ac:dyDescent="0.2">
      <c r="B319" s="6" t="s">
        <v>12</v>
      </c>
      <c r="C319" s="7">
        <v>37646</v>
      </c>
      <c r="D319" s="8" t="s">
        <v>140</v>
      </c>
      <c r="E319" s="8" t="s">
        <v>21</v>
      </c>
      <c r="F319" s="6">
        <v>430</v>
      </c>
      <c r="G319" s="6">
        <v>60</v>
      </c>
      <c r="H319" s="6">
        <v>7</v>
      </c>
      <c r="I319" s="6" t="s">
        <v>15</v>
      </c>
      <c r="J319" s="6" t="s">
        <v>18</v>
      </c>
      <c r="K319" s="6" t="s">
        <v>53</v>
      </c>
      <c r="L319" t="str">
        <f>VLOOKUP(E319,Lookup_Data!$C$7:$E$25,2,FALSE)</f>
        <v>England</v>
      </c>
      <c r="M319" t="str">
        <f>VLOOKUP(E319,Lookup_Data!$C$7:$E$25,3,FALSE)</f>
        <v>BUTTS</v>
      </c>
      <c r="N319" s="12">
        <f t="shared" si="36"/>
        <v>0</v>
      </c>
      <c r="O319" s="12">
        <f t="shared" si="37"/>
        <v>2</v>
      </c>
      <c r="P319" s="12">
        <f t="shared" si="38"/>
        <v>2</v>
      </c>
      <c r="Q319" s="12">
        <f t="shared" si="39"/>
        <v>0</v>
      </c>
      <c r="R319" s="12" t="str">
        <f t="shared" si="40"/>
        <v/>
      </c>
      <c r="S319" s="12" t="str">
        <f t="shared" si="41"/>
        <v/>
      </c>
      <c r="T319" s="12">
        <f t="shared" si="42"/>
        <v>0</v>
      </c>
      <c r="U319" s="12">
        <f t="shared" si="43"/>
        <v>0</v>
      </c>
      <c r="V319" s="12">
        <f t="shared" si="44"/>
        <v>0</v>
      </c>
    </row>
    <row r="320" spans="2:22" x14ac:dyDescent="0.2">
      <c r="B320" s="6" t="s">
        <v>12</v>
      </c>
      <c r="C320" s="10">
        <v>37646</v>
      </c>
      <c r="D320" s="11" t="s">
        <v>159</v>
      </c>
      <c r="E320" s="11" t="s">
        <v>21</v>
      </c>
      <c r="F320" s="12">
        <v>352</v>
      </c>
      <c r="G320" s="12">
        <v>59</v>
      </c>
      <c r="H320" s="12">
        <v>3</v>
      </c>
      <c r="I320" s="6" t="s">
        <v>15</v>
      </c>
      <c r="J320" s="6" t="s">
        <v>18</v>
      </c>
      <c r="K320" s="6" t="s">
        <v>53</v>
      </c>
      <c r="L320" t="str">
        <f>VLOOKUP(E320,Lookup_Data!$C$7:$E$25,2,FALSE)</f>
        <v>England</v>
      </c>
      <c r="M320" t="str">
        <f>VLOOKUP(E320,Lookup_Data!$C$7:$E$25,3,FALSE)</f>
        <v>BUTTS</v>
      </c>
      <c r="N320" s="12">
        <f t="shared" si="36"/>
        <v>0</v>
      </c>
      <c r="O320" s="12">
        <f t="shared" si="37"/>
        <v>3</v>
      </c>
      <c r="P320" s="12">
        <f t="shared" si="38"/>
        <v>3</v>
      </c>
      <c r="Q320" s="12">
        <f t="shared" si="39"/>
        <v>1</v>
      </c>
      <c r="R320" s="12" t="str">
        <f t="shared" si="40"/>
        <v>Nov1</v>
      </c>
      <c r="S320" s="12" t="str">
        <f t="shared" si="41"/>
        <v>Birmingham 'Nov1'</v>
      </c>
      <c r="T320" s="12">
        <f t="shared" si="42"/>
        <v>1268</v>
      </c>
      <c r="U320" s="12">
        <f t="shared" si="43"/>
        <v>179</v>
      </c>
      <c r="V320" s="12">
        <f t="shared" si="44"/>
        <v>18</v>
      </c>
    </row>
    <row r="321" spans="2:22" x14ac:dyDescent="0.2">
      <c r="B321" s="6" t="s">
        <v>12</v>
      </c>
      <c r="C321" s="7">
        <v>37646</v>
      </c>
      <c r="D321" s="11" t="s">
        <v>161</v>
      </c>
      <c r="E321" s="11" t="s">
        <v>21</v>
      </c>
      <c r="F321" s="12">
        <v>350</v>
      </c>
      <c r="G321" s="12">
        <v>59</v>
      </c>
      <c r="H321" s="12">
        <v>3</v>
      </c>
      <c r="I321" s="6" t="s">
        <v>15</v>
      </c>
      <c r="J321" s="6" t="s">
        <v>18</v>
      </c>
      <c r="K321" s="6" t="s">
        <v>53</v>
      </c>
      <c r="L321" t="str">
        <f>VLOOKUP(E321,Lookup_Data!$C$7:$E$25,2,FALSE)</f>
        <v>England</v>
      </c>
      <c r="M321" t="str">
        <f>VLOOKUP(E321,Lookup_Data!$C$7:$E$25,3,FALSE)</f>
        <v>BUTTS</v>
      </c>
      <c r="N321" s="12">
        <f t="shared" si="36"/>
        <v>0</v>
      </c>
      <c r="O321" s="12">
        <f t="shared" si="37"/>
        <v>4</v>
      </c>
      <c r="P321" s="12">
        <f t="shared" si="38"/>
        <v>1</v>
      </c>
      <c r="Q321" s="12">
        <f t="shared" si="39"/>
        <v>0</v>
      </c>
      <c r="R321" s="12" t="str">
        <f t="shared" si="40"/>
        <v/>
      </c>
      <c r="S321" s="12" t="str">
        <f t="shared" si="41"/>
        <v/>
      </c>
      <c r="T321" s="12">
        <f t="shared" si="42"/>
        <v>0</v>
      </c>
      <c r="U321" s="12">
        <f t="shared" si="43"/>
        <v>0</v>
      </c>
      <c r="V321" s="12">
        <f t="shared" si="44"/>
        <v>0</v>
      </c>
    </row>
    <row r="322" spans="2:22" x14ac:dyDescent="0.2">
      <c r="B322" s="6" t="s">
        <v>12</v>
      </c>
      <c r="C322" s="7">
        <v>37646</v>
      </c>
      <c r="D322" s="8" t="s">
        <v>163</v>
      </c>
      <c r="E322" s="8" t="s">
        <v>21</v>
      </c>
      <c r="F322" s="6">
        <v>349</v>
      </c>
      <c r="G322" s="6">
        <v>56</v>
      </c>
      <c r="H322" s="6">
        <v>3</v>
      </c>
      <c r="I322" s="6" t="s">
        <v>15</v>
      </c>
      <c r="J322" s="6" t="s">
        <v>18</v>
      </c>
      <c r="K322" s="6" t="s">
        <v>53</v>
      </c>
      <c r="L322" t="str">
        <f>VLOOKUP(E322,Lookup_Data!$C$7:$E$25,2,FALSE)</f>
        <v>England</v>
      </c>
      <c r="M322" t="str">
        <f>VLOOKUP(E322,Lookup_Data!$C$7:$E$25,3,FALSE)</f>
        <v>BUTTS</v>
      </c>
      <c r="N322" s="12">
        <f t="shared" si="36"/>
        <v>0</v>
      </c>
      <c r="O322" s="12">
        <f t="shared" si="37"/>
        <v>5</v>
      </c>
      <c r="P322" s="12">
        <f t="shared" si="38"/>
        <v>2</v>
      </c>
      <c r="Q322" s="12">
        <f t="shared" si="39"/>
        <v>0</v>
      </c>
      <c r="R322" s="12" t="str">
        <f t="shared" si="40"/>
        <v/>
      </c>
      <c r="S322" s="12" t="str">
        <f t="shared" si="41"/>
        <v/>
      </c>
      <c r="T322" s="12">
        <f t="shared" si="42"/>
        <v>0</v>
      </c>
      <c r="U322" s="12">
        <f t="shared" si="43"/>
        <v>0</v>
      </c>
      <c r="V322" s="12">
        <f t="shared" si="44"/>
        <v>0</v>
      </c>
    </row>
    <row r="323" spans="2:22" x14ac:dyDescent="0.2">
      <c r="B323" s="6" t="s">
        <v>12</v>
      </c>
      <c r="C323" s="7">
        <v>37646</v>
      </c>
      <c r="D323" s="8" t="s">
        <v>170</v>
      </c>
      <c r="E323" s="8" t="s">
        <v>21</v>
      </c>
      <c r="F323" s="6">
        <v>334</v>
      </c>
      <c r="G323" s="6">
        <v>56</v>
      </c>
      <c r="H323" s="6">
        <v>2</v>
      </c>
      <c r="I323" s="6" t="s">
        <v>22</v>
      </c>
      <c r="J323" s="6" t="s">
        <v>18</v>
      </c>
      <c r="K323" s="6" t="s">
        <v>53</v>
      </c>
      <c r="L323" t="str">
        <f>VLOOKUP(E323,Lookup_Data!$C$7:$E$25,2,FALSE)</f>
        <v>England</v>
      </c>
      <c r="M323" t="str">
        <f>VLOOKUP(E323,Lookup_Data!$C$7:$E$25,3,FALSE)</f>
        <v>BUTTS</v>
      </c>
      <c r="N323" s="12">
        <f t="shared" si="36"/>
        <v>0</v>
      </c>
      <c r="O323" s="12">
        <f t="shared" si="37"/>
        <v>6</v>
      </c>
      <c r="P323" s="12">
        <f t="shared" si="38"/>
        <v>3</v>
      </c>
      <c r="Q323" s="12">
        <f t="shared" si="39"/>
        <v>2</v>
      </c>
      <c r="R323" s="12" t="str">
        <f t="shared" si="40"/>
        <v>Nov2</v>
      </c>
      <c r="S323" s="12" t="str">
        <f t="shared" si="41"/>
        <v>Birmingham 'Nov2'</v>
      </c>
      <c r="T323" s="12">
        <f t="shared" si="42"/>
        <v>1033</v>
      </c>
      <c r="U323" s="12">
        <f t="shared" si="43"/>
        <v>171</v>
      </c>
      <c r="V323" s="12">
        <f t="shared" si="44"/>
        <v>8</v>
      </c>
    </row>
    <row r="324" spans="2:22" x14ac:dyDescent="0.2">
      <c r="B324" s="6" t="s">
        <v>12</v>
      </c>
      <c r="C324" s="7">
        <v>37646</v>
      </c>
      <c r="D324" s="8" t="s">
        <v>186</v>
      </c>
      <c r="E324" s="8" t="s">
        <v>21</v>
      </c>
      <c r="F324" s="6">
        <v>172</v>
      </c>
      <c r="G324" s="6">
        <v>41</v>
      </c>
      <c r="H324" s="6">
        <v>0</v>
      </c>
      <c r="I324" s="6" t="s">
        <v>15</v>
      </c>
      <c r="J324" s="6" t="s">
        <v>18</v>
      </c>
      <c r="K324" s="6" t="s">
        <v>53</v>
      </c>
      <c r="L324" t="str">
        <f>VLOOKUP(E324,Lookup_Data!$C$7:$E$25,2,FALSE)</f>
        <v>England</v>
      </c>
      <c r="M324" t="str">
        <f>VLOOKUP(E324,Lookup_Data!$C$7:$E$25,3,FALSE)</f>
        <v>BUTTS</v>
      </c>
      <c r="N324" s="12">
        <f t="shared" si="36"/>
        <v>0</v>
      </c>
      <c r="O324" s="12">
        <f t="shared" si="37"/>
        <v>7</v>
      </c>
      <c r="P324" s="12">
        <f t="shared" si="38"/>
        <v>1</v>
      </c>
      <c r="Q324" s="12">
        <f t="shared" si="39"/>
        <v>3</v>
      </c>
      <c r="R324" s="12" t="str">
        <f t="shared" si="40"/>
        <v>Nov3</v>
      </c>
      <c r="S324" s="12" t="str">
        <f t="shared" si="41"/>
        <v>Birmingham 'Nov3'</v>
      </c>
      <c r="T324" s="12">
        <f t="shared" si="42"/>
        <v>172</v>
      </c>
      <c r="U324" s="12">
        <f t="shared" si="43"/>
        <v>41</v>
      </c>
      <c r="V324" s="12">
        <f t="shared" si="44"/>
        <v>0</v>
      </c>
    </row>
    <row r="325" spans="2:22" x14ac:dyDescent="0.2">
      <c r="B325" s="6" t="s">
        <v>12</v>
      </c>
      <c r="C325" s="7">
        <v>37591</v>
      </c>
      <c r="D325" s="8" t="s">
        <v>129</v>
      </c>
      <c r="E325" s="8" t="s">
        <v>46</v>
      </c>
      <c r="F325" s="6">
        <v>448</v>
      </c>
      <c r="G325" s="6">
        <v>60</v>
      </c>
      <c r="H325" s="6">
        <v>11</v>
      </c>
      <c r="I325" s="6" t="s">
        <v>15</v>
      </c>
      <c r="J325" s="6" t="s">
        <v>18</v>
      </c>
      <c r="K325" s="6" t="s">
        <v>53</v>
      </c>
      <c r="L325" t="str">
        <f>VLOOKUP(E325,Lookup_Data!$C$7:$E$25,2,FALSE)</f>
        <v>England</v>
      </c>
      <c r="M325" t="str">
        <f>VLOOKUP(E325,Lookup_Data!$C$7:$E$25,3,FALSE)</f>
        <v>NEUAL</v>
      </c>
      <c r="N325" s="12">
        <f t="shared" si="36"/>
        <v>1</v>
      </c>
      <c r="O325" s="12">
        <f t="shared" si="37"/>
        <v>1</v>
      </c>
      <c r="P325" s="12">
        <f t="shared" si="38"/>
        <v>1</v>
      </c>
      <c r="Q325" s="12">
        <f t="shared" si="39"/>
        <v>0</v>
      </c>
      <c r="R325" s="12" t="str">
        <f t="shared" si="40"/>
        <v/>
      </c>
      <c r="S325" s="12" t="str">
        <f t="shared" si="41"/>
        <v/>
      </c>
      <c r="T325" s="12">
        <f t="shared" si="42"/>
        <v>0</v>
      </c>
      <c r="U325" s="12">
        <f t="shared" si="43"/>
        <v>0</v>
      </c>
      <c r="V325" s="12">
        <f t="shared" si="44"/>
        <v>0</v>
      </c>
    </row>
    <row r="326" spans="2:22" x14ac:dyDescent="0.2">
      <c r="B326" s="6" t="s">
        <v>12</v>
      </c>
      <c r="C326" s="10">
        <v>37591</v>
      </c>
      <c r="D326" s="11" t="s">
        <v>153</v>
      </c>
      <c r="E326" s="11" t="s">
        <v>46</v>
      </c>
      <c r="F326" s="12">
        <v>390</v>
      </c>
      <c r="G326" s="12">
        <v>60</v>
      </c>
      <c r="H326" s="12">
        <v>3</v>
      </c>
      <c r="I326" s="6" t="s">
        <v>15</v>
      </c>
      <c r="J326" s="6" t="s">
        <v>18</v>
      </c>
      <c r="K326" s="6" t="s">
        <v>53</v>
      </c>
      <c r="L326" t="str">
        <f>VLOOKUP(E326,Lookup_Data!$C$7:$E$25,2,FALSE)</f>
        <v>England</v>
      </c>
      <c r="M326" t="str">
        <f>VLOOKUP(E326,Lookup_Data!$C$7:$E$25,3,FALSE)</f>
        <v>NEUAL</v>
      </c>
      <c r="N326" s="12">
        <f t="shared" si="36"/>
        <v>0</v>
      </c>
      <c r="O326" s="12">
        <f t="shared" si="37"/>
        <v>2</v>
      </c>
      <c r="P326" s="12">
        <f t="shared" si="38"/>
        <v>2</v>
      </c>
      <c r="Q326" s="12">
        <f t="shared" si="39"/>
        <v>0</v>
      </c>
      <c r="R326" s="12" t="str">
        <f t="shared" si="40"/>
        <v/>
      </c>
      <c r="S326" s="12" t="str">
        <f t="shared" si="41"/>
        <v/>
      </c>
      <c r="T326" s="12">
        <f t="shared" si="42"/>
        <v>0</v>
      </c>
      <c r="U326" s="12">
        <f t="shared" si="43"/>
        <v>0</v>
      </c>
      <c r="V326" s="12">
        <f t="shared" si="44"/>
        <v>0</v>
      </c>
    </row>
    <row r="327" spans="2:22" x14ac:dyDescent="0.2">
      <c r="B327" s="6" t="s">
        <v>12</v>
      </c>
      <c r="C327" s="7">
        <v>37622</v>
      </c>
      <c r="D327" s="8" t="s">
        <v>174</v>
      </c>
      <c r="E327" s="8" t="s">
        <v>46</v>
      </c>
      <c r="F327" s="6">
        <v>302</v>
      </c>
      <c r="G327" s="6">
        <v>55</v>
      </c>
      <c r="H327" s="6">
        <v>1</v>
      </c>
      <c r="I327" s="6" t="s">
        <v>15</v>
      </c>
      <c r="J327" s="6" t="s">
        <v>18</v>
      </c>
      <c r="K327" s="6" t="s">
        <v>53</v>
      </c>
      <c r="L327" t="str">
        <f>VLOOKUP(E327,Lookup_Data!$C$7:$E$25,2,FALSE)</f>
        <v>England</v>
      </c>
      <c r="M327" t="str">
        <f>VLOOKUP(E327,Lookup_Data!$C$7:$E$25,3,FALSE)</f>
        <v>NEUAL</v>
      </c>
      <c r="N327" s="12">
        <f t="shared" si="36"/>
        <v>0</v>
      </c>
      <c r="O327" s="12">
        <f t="shared" si="37"/>
        <v>3</v>
      </c>
      <c r="P327" s="12">
        <f t="shared" si="38"/>
        <v>3</v>
      </c>
      <c r="Q327" s="12">
        <f t="shared" si="39"/>
        <v>1</v>
      </c>
      <c r="R327" s="12" t="str">
        <f t="shared" si="40"/>
        <v>Nov1</v>
      </c>
      <c r="S327" s="12" t="str">
        <f t="shared" si="41"/>
        <v>Bradford 'Nov1'</v>
      </c>
      <c r="T327" s="12">
        <f t="shared" si="42"/>
        <v>1140</v>
      </c>
      <c r="U327" s="12">
        <f t="shared" si="43"/>
        <v>175</v>
      </c>
      <c r="V327" s="12">
        <f t="shared" si="44"/>
        <v>15</v>
      </c>
    </row>
    <row r="328" spans="2:22" x14ac:dyDescent="0.2">
      <c r="B328" s="6" t="s">
        <v>12</v>
      </c>
      <c r="C328" s="7">
        <v>37647</v>
      </c>
      <c r="D328" s="8" t="s">
        <v>72</v>
      </c>
      <c r="E328" s="8" t="s">
        <v>14</v>
      </c>
      <c r="F328" s="6">
        <v>524</v>
      </c>
      <c r="G328" s="6">
        <v>60</v>
      </c>
      <c r="H328" s="6">
        <v>15</v>
      </c>
      <c r="I328" s="6" t="s">
        <v>22</v>
      </c>
      <c r="J328" s="6" t="s">
        <v>18</v>
      </c>
      <c r="K328" s="6" t="s">
        <v>53</v>
      </c>
      <c r="L328" t="str">
        <f>VLOOKUP(E328,Lookup_Data!$C$7:$E$25,2,FALSE)</f>
        <v>Scotland</v>
      </c>
      <c r="M328" t="str">
        <f>VLOOKUP(E328,Lookup_Data!$C$7:$E$25,3,FALSE)</f>
        <v>SUSF</v>
      </c>
      <c r="N328" s="12">
        <f t="shared" si="36"/>
        <v>1</v>
      </c>
      <c r="O328" s="12">
        <f t="shared" si="37"/>
        <v>1</v>
      </c>
      <c r="P328" s="12">
        <f>IF(O328&lt;4,O328,3+O328-3*ROUNDUP(O328/3,0))</f>
        <v>1</v>
      </c>
      <c r="Q328" s="12">
        <f>IF(N329=1,1,IF(P328=3,1,0))*ROUNDUP(O328/3,0)</f>
        <v>0</v>
      </c>
      <c r="R328" s="12" t="str">
        <f>IF(Q328=1,"Nov1",IF(Q328=2,"Nov2",IF(Q328=3,"Nov3",IF(Q328=4,"Nov4",IF(Q328=5,"Nov5",IF(Q328=6,"Nov6",IF(Q328=7,"Nov7",IF(Q328=8,"Nov8",""))))))))</f>
        <v/>
      </c>
      <c r="S328" s="12" t="str">
        <f>IF(Q328=0,"",CONCATENATE(E328," '",R328,"'"))</f>
        <v/>
      </c>
      <c r="T328" s="12">
        <f t="shared" si="42"/>
        <v>0</v>
      </c>
      <c r="U328" s="12">
        <f t="shared" si="43"/>
        <v>0</v>
      </c>
      <c r="V328" s="12">
        <f t="shared" si="44"/>
        <v>0</v>
      </c>
    </row>
    <row r="329" spans="2:22" x14ac:dyDescent="0.2">
      <c r="B329" s="6" t="s">
        <v>12</v>
      </c>
      <c r="C329" s="7">
        <v>37647</v>
      </c>
      <c r="D329" s="8" t="s">
        <v>52</v>
      </c>
      <c r="E329" s="8" t="s">
        <v>14</v>
      </c>
      <c r="F329" s="6">
        <v>510</v>
      </c>
      <c r="G329" s="6">
        <v>60</v>
      </c>
      <c r="H329" s="6">
        <v>12</v>
      </c>
      <c r="I329" s="6" t="s">
        <v>15</v>
      </c>
      <c r="J329" s="6" t="s">
        <v>18</v>
      </c>
      <c r="K329" s="6" t="s">
        <v>53</v>
      </c>
      <c r="L329" t="str">
        <f>VLOOKUP(E329,Lookup_Data!$C$7:$E$25,2,FALSE)</f>
        <v>Scotland</v>
      </c>
      <c r="M329" t="str">
        <f>VLOOKUP(E329,Lookup_Data!$C$7:$E$25,3,FALSE)</f>
        <v>SUSF</v>
      </c>
      <c r="N329" s="12">
        <f t="shared" si="36"/>
        <v>0</v>
      </c>
      <c r="O329" s="12">
        <f t="shared" si="37"/>
        <v>2</v>
      </c>
      <c r="P329" s="12">
        <f t="shared" si="38"/>
        <v>2</v>
      </c>
      <c r="Q329" s="12">
        <f t="shared" si="39"/>
        <v>0</v>
      </c>
      <c r="R329" s="12" t="str">
        <f t="shared" si="40"/>
        <v/>
      </c>
      <c r="S329" s="12" t="str">
        <f t="shared" si="41"/>
        <v/>
      </c>
      <c r="T329" s="12">
        <f t="shared" si="42"/>
        <v>0</v>
      </c>
      <c r="U329" s="12">
        <f t="shared" si="43"/>
        <v>0</v>
      </c>
      <c r="V329" s="12">
        <f t="shared" si="44"/>
        <v>0</v>
      </c>
    </row>
    <row r="330" spans="2:22" x14ac:dyDescent="0.2">
      <c r="B330" s="6" t="s">
        <v>12</v>
      </c>
      <c r="C330" s="7">
        <v>37647</v>
      </c>
      <c r="D330" s="8" t="s">
        <v>103</v>
      </c>
      <c r="E330" s="8" t="s">
        <v>14</v>
      </c>
      <c r="F330" s="6">
        <v>484</v>
      </c>
      <c r="G330" s="6">
        <v>60</v>
      </c>
      <c r="H330" s="6">
        <v>0</v>
      </c>
      <c r="I330" s="6" t="s">
        <v>15</v>
      </c>
      <c r="J330" s="6" t="s">
        <v>18</v>
      </c>
      <c r="K330" s="6" t="s">
        <v>53</v>
      </c>
      <c r="L330" t="str">
        <f>VLOOKUP(E330,Lookup_Data!$C$7:$E$25,2,FALSE)</f>
        <v>Scotland</v>
      </c>
      <c r="M330" t="str">
        <f>VLOOKUP(E330,Lookup_Data!$C$7:$E$25,3,FALSE)</f>
        <v>SUSF</v>
      </c>
      <c r="N330" s="12">
        <f t="shared" si="36"/>
        <v>0</v>
      </c>
      <c r="O330" s="12">
        <f t="shared" si="37"/>
        <v>3</v>
      </c>
      <c r="P330" s="12">
        <f t="shared" si="38"/>
        <v>3</v>
      </c>
      <c r="Q330" s="12">
        <f t="shared" si="39"/>
        <v>1</v>
      </c>
      <c r="R330" s="12" t="str">
        <f t="shared" si="40"/>
        <v>Nov1</v>
      </c>
      <c r="S330" s="12" t="str">
        <f t="shared" si="41"/>
        <v>Edinburgh 'Nov1'</v>
      </c>
      <c r="T330" s="12">
        <f t="shared" si="42"/>
        <v>1518</v>
      </c>
      <c r="U330" s="12">
        <f t="shared" si="43"/>
        <v>180</v>
      </c>
      <c r="V330" s="12">
        <f t="shared" si="44"/>
        <v>27</v>
      </c>
    </row>
    <row r="331" spans="2:22" x14ac:dyDescent="0.2">
      <c r="B331" s="6" t="s">
        <v>12</v>
      </c>
      <c r="C331" s="7">
        <v>37594</v>
      </c>
      <c r="D331" s="8" t="s">
        <v>111</v>
      </c>
      <c r="E331" s="8" t="s">
        <v>14</v>
      </c>
      <c r="F331" s="6">
        <v>473</v>
      </c>
      <c r="G331" s="6">
        <v>60</v>
      </c>
      <c r="H331" s="6">
        <v>10</v>
      </c>
      <c r="I331" s="6" t="s">
        <v>15</v>
      </c>
      <c r="J331" s="6" t="s">
        <v>18</v>
      </c>
      <c r="K331" s="6" t="s">
        <v>53</v>
      </c>
      <c r="L331" t="str">
        <f>VLOOKUP(E331,Lookup_Data!$C$7:$E$25,2,FALSE)</f>
        <v>Scotland</v>
      </c>
      <c r="M331" t="str">
        <f>VLOOKUP(E331,Lookup_Data!$C$7:$E$25,3,FALSE)</f>
        <v>SUSF</v>
      </c>
      <c r="N331" s="12">
        <f t="shared" si="36"/>
        <v>0</v>
      </c>
      <c r="O331" s="12">
        <f t="shared" si="37"/>
        <v>4</v>
      </c>
      <c r="P331" s="12">
        <f t="shared" si="38"/>
        <v>1</v>
      </c>
      <c r="Q331" s="12">
        <f t="shared" si="39"/>
        <v>0</v>
      </c>
      <c r="R331" s="12" t="str">
        <f t="shared" si="40"/>
        <v/>
      </c>
      <c r="S331" s="12" t="str">
        <f t="shared" si="41"/>
        <v/>
      </c>
      <c r="T331" s="12">
        <f t="shared" si="42"/>
        <v>0</v>
      </c>
      <c r="U331" s="12">
        <f t="shared" si="43"/>
        <v>0</v>
      </c>
      <c r="V331" s="12">
        <f t="shared" si="44"/>
        <v>0</v>
      </c>
    </row>
    <row r="332" spans="2:22" x14ac:dyDescent="0.2">
      <c r="B332" s="6" t="s">
        <v>12</v>
      </c>
      <c r="C332" s="7">
        <v>37604</v>
      </c>
      <c r="D332" s="8" t="s">
        <v>143</v>
      </c>
      <c r="E332" s="8" t="s">
        <v>14</v>
      </c>
      <c r="F332" s="6">
        <v>420</v>
      </c>
      <c r="G332" s="6">
        <v>60</v>
      </c>
      <c r="H332" s="6">
        <v>6</v>
      </c>
      <c r="I332" s="6" t="s">
        <v>15</v>
      </c>
      <c r="J332" s="6" t="s">
        <v>18</v>
      </c>
      <c r="K332" s="6" t="s">
        <v>53</v>
      </c>
      <c r="L332" t="str">
        <f>VLOOKUP(E332,Lookup_Data!$C$7:$E$25,2,FALSE)</f>
        <v>Scotland</v>
      </c>
      <c r="M332" t="str">
        <f>VLOOKUP(E332,Lookup_Data!$C$7:$E$25,3,FALSE)</f>
        <v>SUSF</v>
      </c>
      <c r="N332" s="12">
        <f t="shared" si="36"/>
        <v>0</v>
      </c>
      <c r="O332" s="12">
        <f t="shared" si="37"/>
        <v>5</v>
      </c>
      <c r="P332" s="12">
        <f t="shared" si="38"/>
        <v>2</v>
      </c>
      <c r="Q332" s="12">
        <f t="shared" si="39"/>
        <v>0</v>
      </c>
      <c r="R332" s="12" t="str">
        <f t="shared" si="40"/>
        <v/>
      </c>
      <c r="S332" s="12" t="str">
        <f t="shared" si="41"/>
        <v/>
      </c>
      <c r="T332" s="12">
        <f t="shared" si="42"/>
        <v>0</v>
      </c>
      <c r="U332" s="12">
        <f t="shared" si="43"/>
        <v>0</v>
      </c>
      <c r="V332" s="12">
        <f t="shared" si="44"/>
        <v>0</v>
      </c>
    </row>
    <row r="333" spans="2:22" x14ac:dyDescent="0.2">
      <c r="B333" s="6" t="s">
        <v>12</v>
      </c>
      <c r="C333" s="7">
        <v>37604</v>
      </c>
      <c r="D333" s="8" t="s">
        <v>148</v>
      </c>
      <c r="E333" s="8" t="s">
        <v>14</v>
      </c>
      <c r="F333" s="6">
        <v>405</v>
      </c>
      <c r="G333" s="6">
        <v>60</v>
      </c>
      <c r="H333" s="6">
        <v>4</v>
      </c>
      <c r="I333" s="6" t="s">
        <v>15</v>
      </c>
      <c r="J333" s="6" t="s">
        <v>18</v>
      </c>
      <c r="K333" s="6" t="s">
        <v>53</v>
      </c>
      <c r="L333" t="str">
        <f>VLOOKUP(E333,Lookup_Data!$C$7:$E$25,2,FALSE)</f>
        <v>Scotland</v>
      </c>
      <c r="M333" t="str">
        <f>VLOOKUP(E333,Lookup_Data!$C$7:$E$25,3,FALSE)</f>
        <v>SUSF</v>
      </c>
      <c r="N333" s="12">
        <f t="shared" si="36"/>
        <v>0</v>
      </c>
      <c r="O333" s="12">
        <f t="shared" si="37"/>
        <v>6</v>
      </c>
      <c r="P333" s="12">
        <f t="shared" si="38"/>
        <v>3</v>
      </c>
      <c r="Q333" s="12">
        <f t="shared" si="39"/>
        <v>2</v>
      </c>
      <c r="R333" s="12" t="str">
        <f t="shared" si="40"/>
        <v>Nov2</v>
      </c>
      <c r="S333" s="12" t="str">
        <f t="shared" si="41"/>
        <v>Edinburgh 'Nov2'</v>
      </c>
      <c r="T333" s="12">
        <f t="shared" si="42"/>
        <v>1298</v>
      </c>
      <c r="U333" s="12">
        <f t="shared" si="43"/>
        <v>180</v>
      </c>
      <c r="V333" s="12">
        <f t="shared" si="44"/>
        <v>20</v>
      </c>
    </row>
    <row r="334" spans="2:22" x14ac:dyDescent="0.2">
      <c r="B334" s="6" t="s">
        <v>12</v>
      </c>
      <c r="C334" s="7">
        <v>37969</v>
      </c>
      <c r="D334" s="8" t="s">
        <v>110</v>
      </c>
      <c r="E334" s="11" t="s">
        <v>34</v>
      </c>
      <c r="F334" s="6">
        <v>475</v>
      </c>
      <c r="G334" s="12">
        <v>60</v>
      </c>
      <c r="H334" s="12">
        <v>6</v>
      </c>
      <c r="I334" s="6" t="s">
        <v>22</v>
      </c>
      <c r="J334" s="6" t="s">
        <v>18</v>
      </c>
      <c r="K334" s="6" t="s">
        <v>53</v>
      </c>
      <c r="L334" t="str">
        <f>VLOOKUP(E334,Lookup_Data!$C$7:$E$25,2,FALSE)</f>
        <v>England</v>
      </c>
      <c r="M334" t="str">
        <f>VLOOKUP(E334,Lookup_Data!$C$7:$E$25,3,FALSE)</f>
        <v>SEAL</v>
      </c>
      <c r="N334" s="12">
        <f t="shared" si="36"/>
        <v>1</v>
      </c>
      <c r="O334" s="12">
        <f t="shared" si="37"/>
        <v>1</v>
      </c>
      <c r="P334" s="12">
        <f t="shared" si="38"/>
        <v>1</v>
      </c>
      <c r="Q334" s="12">
        <f t="shared" si="39"/>
        <v>0</v>
      </c>
      <c r="R334" s="12" t="str">
        <f t="shared" si="40"/>
        <v/>
      </c>
      <c r="S334" s="12" t="str">
        <f t="shared" si="41"/>
        <v/>
      </c>
      <c r="T334" s="12">
        <f t="shared" si="42"/>
        <v>0</v>
      </c>
      <c r="U334" s="12">
        <f t="shared" si="43"/>
        <v>0</v>
      </c>
      <c r="V334" s="12">
        <f t="shared" si="44"/>
        <v>0</v>
      </c>
    </row>
    <row r="335" spans="2:22" x14ac:dyDescent="0.2">
      <c r="B335" s="6" t="s">
        <v>12</v>
      </c>
      <c r="C335" s="7">
        <v>37646</v>
      </c>
      <c r="D335" s="8" t="s">
        <v>132</v>
      </c>
      <c r="E335" s="8" t="s">
        <v>34</v>
      </c>
      <c r="F335" s="6">
        <v>445</v>
      </c>
      <c r="G335" s="6">
        <v>60</v>
      </c>
      <c r="H335" s="6">
        <v>7</v>
      </c>
      <c r="I335" s="6" t="s">
        <v>15</v>
      </c>
      <c r="J335" s="6" t="s">
        <v>18</v>
      </c>
      <c r="K335" s="6" t="s">
        <v>53</v>
      </c>
      <c r="L335" t="str">
        <f>VLOOKUP(E335,Lookup_Data!$C$7:$E$25,2,FALSE)</f>
        <v>England</v>
      </c>
      <c r="M335" t="str">
        <f>VLOOKUP(E335,Lookup_Data!$C$7:$E$25,3,FALSE)</f>
        <v>SEAL</v>
      </c>
      <c r="N335" s="12">
        <f t="shared" si="36"/>
        <v>0</v>
      </c>
      <c r="O335" s="12">
        <f t="shared" si="37"/>
        <v>2</v>
      </c>
      <c r="P335" s="12">
        <f t="shared" si="38"/>
        <v>2</v>
      </c>
      <c r="Q335" s="12">
        <f t="shared" si="39"/>
        <v>0</v>
      </c>
      <c r="R335" s="12" t="str">
        <f t="shared" si="40"/>
        <v/>
      </c>
      <c r="S335" s="12" t="str">
        <f t="shared" si="41"/>
        <v/>
      </c>
      <c r="T335" s="12">
        <f t="shared" si="42"/>
        <v>0</v>
      </c>
      <c r="U335" s="12">
        <f t="shared" si="43"/>
        <v>0</v>
      </c>
      <c r="V335" s="12">
        <f t="shared" si="44"/>
        <v>0</v>
      </c>
    </row>
    <row r="336" spans="2:22" x14ac:dyDescent="0.2">
      <c r="B336" s="6" t="s">
        <v>12</v>
      </c>
      <c r="C336" s="7">
        <v>37646</v>
      </c>
      <c r="D336" s="8" t="s">
        <v>151</v>
      </c>
      <c r="E336" s="8" t="s">
        <v>34</v>
      </c>
      <c r="F336" s="6">
        <v>397</v>
      </c>
      <c r="G336" s="6">
        <v>59</v>
      </c>
      <c r="H336" s="6">
        <v>5</v>
      </c>
      <c r="I336" s="6" t="s">
        <v>15</v>
      </c>
      <c r="J336" s="6" t="s">
        <v>18</v>
      </c>
      <c r="K336" s="6" t="s">
        <v>53</v>
      </c>
      <c r="L336" t="str">
        <f>VLOOKUP(E336,Lookup_Data!$C$7:$E$25,2,FALSE)</f>
        <v>England</v>
      </c>
      <c r="M336" t="str">
        <f>VLOOKUP(E336,Lookup_Data!$C$7:$E$25,3,FALSE)</f>
        <v>SEAL</v>
      </c>
      <c r="N336" s="12">
        <f t="shared" si="36"/>
        <v>0</v>
      </c>
      <c r="O336" s="12">
        <f t="shared" si="37"/>
        <v>3</v>
      </c>
      <c r="P336" s="12">
        <f t="shared" si="38"/>
        <v>3</v>
      </c>
      <c r="Q336" s="12">
        <f t="shared" si="39"/>
        <v>1</v>
      </c>
      <c r="R336" s="12" t="str">
        <f t="shared" si="40"/>
        <v>Nov1</v>
      </c>
      <c r="S336" s="12" t="str">
        <f t="shared" si="41"/>
        <v>Imperial 'Nov1'</v>
      </c>
      <c r="T336" s="12">
        <f t="shared" si="42"/>
        <v>1317</v>
      </c>
      <c r="U336" s="12">
        <f t="shared" si="43"/>
        <v>179</v>
      </c>
      <c r="V336" s="12">
        <f t="shared" si="44"/>
        <v>18</v>
      </c>
    </row>
    <row r="337" spans="2:22" x14ac:dyDescent="0.2">
      <c r="B337" s="6" t="s">
        <v>12</v>
      </c>
      <c r="C337" s="7">
        <v>37646</v>
      </c>
      <c r="D337" s="8" t="s">
        <v>155</v>
      </c>
      <c r="E337" s="8" t="s">
        <v>34</v>
      </c>
      <c r="F337" s="6">
        <v>375</v>
      </c>
      <c r="G337" s="6">
        <v>59</v>
      </c>
      <c r="H337" s="6">
        <v>1</v>
      </c>
      <c r="I337" s="6" t="s">
        <v>22</v>
      </c>
      <c r="J337" s="6" t="s">
        <v>18</v>
      </c>
      <c r="K337" s="6" t="s">
        <v>53</v>
      </c>
      <c r="L337" t="str">
        <f>VLOOKUP(E337,Lookup_Data!$C$7:$E$25,2,FALSE)</f>
        <v>England</v>
      </c>
      <c r="M337" t="str">
        <f>VLOOKUP(E337,Lookup_Data!$C$7:$E$25,3,FALSE)</f>
        <v>SEAL</v>
      </c>
      <c r="N337" s="12">
        <f t="shared" si="36"/>
        <v>0</v>
      </c>
      <c r="O337" s="12">
        <f t="shared" si="37"/>
        <v>4</v>
      </c>
      <c r="P337" s="12">
        <f t="shared" si="38"/>
        <v>1</v>
      </c>
      <c r="Q337" s="12">
        <f t="shared" si="39"/>
        <v>0</v>
      </c>
      <c r="R337" s="12" t="str">
        <f t="shared" si="40"/>
        <v/>
      </c>
      <c r="S337" s="12" t="str">
        <f t="shared" si="41"/>
        <v/>
      </c>
      <c r="T337" s="12">
        <f t="shared" si="42"/>
        <v>0</v>
      </c>
      <c r="U337" s="12">
        <f t="shared" si="43"/>
        <v>0</v>
      </c>
      <c r="V337" s="12">
        <f t="shared" si="44"/>
        <v>0</v>
      </c>
    </row>
    <row r="338" spans="2:22" x14ac:dyDescent="0.2">
      <c r="B338" s="6" t="s">
        <v>12</v>
      </c>
      <c r="C338" s="7">
        <v>37646</v>
      </c>
      <c r="D338" s="11" t="s">
        <v>172</v>
      </c>
      <c r="E338" s="11" t="s">
        <v>34</v>
      </c>
      <c r="F338" s="12">
        <v>319</v>
      </c>
      <c r="G338" s="12">
        <v>40</v>
      </c>
      <c r="H338" s="12">
        <v>1</v>
      </c>
      <c r="I338" s="6" t="s">
        <v>15</v>
      </c>
      <c r="J338" s="6" t="s">
        <v>18</v>
      </c>
      <c r="K338" s="6" t="s">
        <v>53</v>
      </c>
      <c r="L338" t="str">
        <f>VLOOKUP(E338,Lookup_Data!$C$7:$E$25,2,FALSE)</f>
        <v>England</v>
      </c>
      <c r="M338" t="str">
        <f>VLOOKUP(E338,Lookup_Data!$C$7:$E$25,3,FALSE)</f>
        <v>SEAL</v>
      </c>
      <c r="N338" s="12">
        <f t="shared" si="36"/>
        <v>0</v>
      </c>
      <c r="O338" s="12">
        <f t="shared" si="37"/>
        <v>5</v>
      </c>
      <c r="P338" s="12">
        <f t="shared" si="38"/>
        <v>2</v>
      </c>
      <c r="Q338" s="12">
        <f t="shared" si="39"/>
        <v>0</v>
      </c>
      <c r="R338" s="12" t="str">
        <f t="shared" si="40"/>
        <v/>
      </c>
      <c r="S338" s="12" t="str">
        <f t="shared" si="41"/>
        <v/>
      </c>
      <c r="T338" s="12">
        <f t="shared" si="42"/>
        <v>0</v>
      </c>
      <c r="U338" s="12">
        <f t="shared" si="43"/>
        <v>0</v>
      </c>
      <c r="V338" s="12">
        <f t="shared" si="44"/>
        <v>0</v>
      </c>
    </row>
    <row r="339" spans="2:22" x14ac:dyDescent="0.2">
      <c r="B339" s="6" t="s">
        <v>12</v>
      </c>
      <c r="C339" s="7">
        <v>37646</v>
      </c>
      <c r="D339" s="11" t="s">
        <v>180</v>
      </c>
      <c r="E339" s="11" t="s">
        <v>34</v>
      </c>
      <c r="F339" s="12">
        <v>232</v>
      </c>
      <c r="G339" s="12">
        <v>47</v>
      </c>
      <c r="H339" s="12">
        <v>3</v>
      </c>
      <c r="I339" s="6" t="s">
        <v>22</v>
      </c>
      <c r="J339" s="6" t="s">
        <v>18</v>
      </c>
      <c r="K339" s="6" t="s">
        <v>53</v>
      </c>
      <c r="L339" t="str">
        <f>VLOOKUP(E339,Lookup_Data!$C$7:$E$25,2,FALSE)</f>
        <v>England</v>
      </c>
      <c r="M339" t="str">
        <f>VLOOKUP(E339,Lookup_Data!$C$7:$E$25,3,FALSE)</f>
        <v>SEAL</v>
      </c>
      <c r="N339" s="12">
        <f t="shared" si="36"/>
        <v>0</v>
      </c>
      <c r="O339" s="12">
        <f t="shared" si="37"/>
        <v>6</v>
      </c>
      <c r="P339" s="12">
        <f t="shared" si="38"/>
        <v>3</v>
      </c>
      <c r="Q339" s="12">
        <f t="shared" si="39"/>
        <v>2</v>
      </c>
      <c r="R339" s="12" t="str">
        <f t="shared" si="40"/>
        <v>Nov2</v>
      </c>
      <c r="S339" s="12" t="str">
        <f t="shared" si="41"/>
        <v>Imperial 'Nov2'</v>
      </c>
      <c r="T339" s="12">
        <f t="shared" si="42"/>
        <v>926</v>
      </c>
      <c r="U339" s="12">
        <f t="shared" si="43"/>
        <v>146</v>
      </c>
      <c r="V339" s="12">
        <f t="shared" si="44"/>
        <v>5</v>
      </c>
    </row>
    <row r="340" spans="2:22" x14ac:dyDescent="0.2">
      <c r="B340" s="6" t="s">
        <v>12</v>
      </c>
      <c r="C340" s="7">
        <v>37646</v>
      </c>
      <c r="D340" s="8" t="s">
        <v>185</v>
      </c>
      <c r="E340" s="8" t="s">
        <v>34</v>
      </c>
      <c r="F340" s="6">
        <v>199</v>
      </c>
      <c r="G340" s="6">
        <v>40</v>
      </c>
      <c r="H340" s="6">
        <v>1</v>
      </c>
      <c r="I340" s="6" t="s">
        <v>22</v>
      </c>
      <c r="J340" s="6" t="s">
        <v>18</v>
      </c>
      <c r="K340" s="6" t="s">
        <v>53</v>
      </c>
      <c r="L340" t="str">
        <f>VLOOKUP(E340,Lookup_Data!$C$7:$E$25,2,FALSE)</f>
        <v>England</v>
      </c>
      <c r="M340" t="str">
        <f>VLOOKUP(E340,Lookup_Data!$C$7:$E$25,3,FALSE)</f>
        <v>SEAL</v>
      </c>
      <c r="N340" s="12">
        <f t="shared" si="36"/>
        <v>0</v>
      </c>
      <c r="O340" s="12">
        <f t="shared" si="37"/>
        <v>7</v>
      </c>
      <c r="P340" s="12">
        <f t="shared" si="38"/>
        <v>1</v>
      </c>
      <c r="Q340" s="12">
        <f t="shared" si="39"/>
        <v>3</v>
      </c>
      <c r="R340" s="12" t="str">
        <f t="shared" si="40"/>
        <v>Nov3</v>
      </c>
      <c r="S340" s="12" t="str">
        <f t="shared" si="41"/>
        <v>Imperial 'Nov3'</v>
      </c>
      <c r="T340" s="12">
        <f t="shared" si="42"/>
        <v>199</v>
      </c>
      <c r="U340" s="12">
        <f t="shared" si="43"/>
        <v>40</v>
      </c>
      <c r="V340" s="12">
        <f t="shared" si="44"/>
        <v>1</v>
      </c>
    </row>
    <row r="341" spans="2:22" x14ac:dyDescent="0.2">
      <c r="B341" s="6" t="s">
        <v>12</v>
      </c>
      <c r="C341" s="7">
        <v>37599</v>
      </c>
      <c r="D341" s="8" t="s">
        <v>121</v>
      </c>
      <c r="E341" s="8" t="s">
        <v>50</v>
      </c>
      <c r="F341" s="6">
        <v>459</v>
      </c>
      <c r="G341" s="6">
        <v>60</v>
      </c>
      <c r="H341" s="6">
        <v>6</v>
      </c>
      <c r="I341" s="6" t="s">
        <v>15</v>
      </c>
      <c r="J341" s="6" t="s">
        <v>18</v>
      </c>
      <c r="K341" s="6" t="s">
        <v>53</v>
      </c>
      <c r="L341" t="str">
        <f>VLOOKUP(E341,Lookup_Data!$C$7:$E$25,2,FALSE)</f>
        <v>England</v>
      </c>
      <c r="M341" t="str">
        <f>VLOOKUP(E341,Lookup_Data!$C$7:$E$25,3,FALSE)</f>
        <v>None</v>
      </c>
      <c r="N341" s="12">
        <f t="shared" si="36"/>
        <v>1</v>
      </c>
      <c r="O341" s="12">
        <f t="shared" si="37"/>
        <v>1</v>
      </c>
      <c r="P341" s="12">
        <f t="shared" si="38"/>
        <v>1</v>
      </c>
      <c r="Q341" s="12">
        <f t="shared" si="39"/>
        <v>0</v>
      </c>
      <c r="R341" s="12" t="str">
        <f t="shared" si="40"/>
        <v/>
      </c>
      <c r="S341" s="12" t="str">
        <f t="shared" si="41"/>
        <v/>
      </c>
      <c r="T341" s="12">
        <f t="shared" si="42"/>
        <v>0</v>
      </c>
      <c r="U341" s="12">
        <f t="shared" si="43"/>
        <v>0</v>
      </c>
      <c r="V341" s="12">
        <f t="shared" si="44"/>
        <v>0</v>
      </c>
    </row>
    <row r="342" spans="2:22" x14ac:dyDescent="0.2">
      <c r="B342" s="6" t="s">
        <v>12</v>
      </c>
      <c r="C342" s="7">
        <v>37599</v>
      </c>
      <c r="D342" s="8" t="s">
        <v>123</v>
      </c>
      <c r="E342" s="8" t="s">
        <v>50</v>
      </c>
      <c r="F342" s="6">
        <v>458</v>
      </c>
      <c r="G342" s="6">
        <v>60</v>
      </c>
      <c r="H342" s="6">
        <v>2</v>
      </c>
      <c r="I342" s="6" t="s">
        <v>15</v>
      </c>
      <c r="J342" s="6" t="s">
        <v>18</v>
      </c>
      <c r="K342" s="6" t="s">
        <v>53</v>
      </c>
      <c r="L342" t="str">
        <f>VLOOKUP(E342,Lookup_Data!$C$7:$E$25,2,FALSE)</f>
        <v>England</v>
      </c>
      <c r="M342" t="str">
        <f>VLOOKUP(E342,Lookup_Data!$C$7:$E$25,3,FALSE)</f>
        <v>None</v>
      </c>
      <c r="N342" s="12">
        <f t="shared" si="36"/>
        <v>0</v>
      </c>
      <c r="O342" s="12">
        <f t="shared" si="37"/>
        <v>2</v>
      </c>
      <c r="P342" s="12">
        <f t="shared" si="38"/>
        <v>2</v>
      </c>
      <c r="Q342" s="12">
        <f t="shared" si="39"/>
        <v>0</v>
      </c>
      <c r="R342" s="12" t="str">
        <f t="shared" si="40"/>
        <v/>
      </c>
      <c r="S342" s="12" t="str">
        <f t="shared" si="41"/>
        <v/>
      </c>
      <c r="T342" s="12">
        <f t="shared" si="42"/>
        <v>0</v>
      </c>
      <c r="U342" s="12">
        <f t="shared" si="43"/>
        <v>0</v>
      </c>
      <c r="V342" s="12">
        <f t="shared" si="44"/>
        <v>0</v>
      </c>
    </row>
    <row r="343" spans="2:22" x14ac:dyDescent="0.2">
      <c r="B343" s="6" t="s">
        <v>12</v>
      </c>
      <c r="C343" s="7">
        <v>37641</v>
      </c>
      <c r="D343" s="8" t="s">
        <v>147</v>
      </c>
      <c r="E343" s="8" t="s">
        <v>50</v>
      </c>
      <c r="F343" s="6">
        <v>407</v>
      </c>
      <c r="G343" s="6">
        <v>60</v>
      </c>
      <c r="H343" s="6">
        <v>3</v>
      </c>
      <c r="I343" s="6" t="s">
        <v>15</v>
      </c>
      <c r="J343" s="6" t="s">
        <v>18</v>
      </c>
      <c r="K343" s="6" t="s">
        <v>53</v>
      </c>
      <c r="L343" t="str">
        <f>VLOOKUP(E343,Lookup_Data!$C$7:$E$25,2,FALSE)</f>
        <v>England</v>
      </c>
      <c r="M343" t="str">
        <f>VLOOKUP(E343,Lookup_Data!$C$7:$E$25,3,FALSE)</f>
        <v>None</v>
      </c>
      <c r="N343" s="12">
        <f t="shared" si="36"/>
        <v>0</v>
      </c>
      <c r="O343" s="12">
        <f t="shared" si="37"/>
        <v>3</v>
      </c>
      <c r="P343" s="12">
        <f t="shared" si="38"/>
        <v>3</v>
      </c>
      <c r="Q343" s="12">
        <f t="shared" si="39"/>
        <v>1</v>
      </c>
      <c r="R343" s="12" t="str">
        <f t="shared" si="40"/>
        <v>Nov1</v>
      </c>
      <c r="S343" s="12" t="str">
        <f t="shared" si="41"/>
        <v>Lancaster 'Nov1'</v>
      </c>
      <c r="T343" s="12">
        <f t="shared" si="42"/>
        <v>1324</v>
      </c>
      <c r="U343" s="12">
        <f t="shared" si="43"/>
        <v>180</v>
      </c>
      <c r="V343" s="12">
        <f t="shared" si="44"/>
        <v>11</v>
      </c>
    </row>
    <row r="344" spans="2:22" x14ac:dyDescent="0.2">
      <c r="B344" s="6" t="s">
        <v>12</v>
      </c>
      <c r="C344" s="7">
        <v>37591</v>
      </c>
      <c r="D344" s="8" t="s">
        <v>77</v>
      </c>
      <c r="E344" s="8" t="s">
        <v>24</v>
      </c>
      <c r="F344" s="6">
        <v>517</v>
      </c>
      <c r="G344" s="6">
        <v>60</v>
      </c>
      <c r="H344" s="6">
        <v>18</v>
      </c>
      <c r="I344" s="6" t="s">
        <v>15</v>
      </c>
      <c r="J344" s="6" t="s">
        <v>18</v>
      </c>
      <c r="K344" s="6" t="s">
        <v>53</v>
      </c>
      <c r="L344" t="str">
        <f>VLOOKUP(E344,Lookup_Data!$C$7:$E$25,2,FALSE)</f>
        <v>England</v>
      </c>
      <c r="M344" t="str">
        <f>VLOOKUP(E344,Lookup_Data!$C$7:$E$25,3,FALSE)</f>
        <v>BUTTS</v>
      </c>
      <c r="N344" s="12">
        <f t="shared" si="36"/>
        <v>1</v>
      </c>
      <c r="O344" s="12">
        <f t="shared" si="37"/>
        <v>1</v>
      </c>
      <c r="P344" s="12">
        <f t="shared" si="38"/>
        <v>1</v>
      </c>
      <c r="Q344" s="12">
        <f t="shared" si="39"/>
        <v>0</v>
      </c>
      <c r="R344" s="12" t="str">
        <f t="shared" si="40"/>
        <v/>
      </c>
      <c r="S344" s="12" t="str">
        <f t="shared" si="41"/>
        <v/>
      </c>
      <c r="T344" s="12">
        <f t="shared" si="42"/>
        <v>0</v>
      </c>
      <c r="U344" s="12">
        <f t="shared" si="43"/>
        <v>0</v>
      </c>
      <c r="V344" s="12">
        <f t="shared" si="44"/>
        <v>0</v>
      </c>
    </row>
    <row r="345" spans="2:22" x14ac:dyDescent="0.2">
      <c r="B345" s="6" t="s">
        <v>12</v>
      </c>
      <c r="C345" s="7">
        <v>37646</v>
      </c>
      <c r="D345" s="8" t="s">
        <v>95</v>
      </c>
      <c r="E345" s="8" t="s">
        <v>24</v>
      </c>
      <c r="F345" s="6">
        <v>498</v>
      </c>
      <c r="G345" s="6">
        <v>60</v>
      </c>
      <c r="H345" s="6">
        <v>11</v>
      </c>
      <c r="I345" s="6" t="s">
        <v>15</v>
      </c>
      <c r="J345" s="6" t="s">
        <v>18</v>
      </c>
      <c r="K345" s="6" t="s">
        <v>53</v>
      </c>
      <c r="L345" t="str">
        <f>VLOOKUP(E345,Lookup_Data!$C$7:$E$25,2,FALSE)</f>
        <v>England</v>
      </c>
      <c r="M345" t="str">
        <f>VLOOKUP(E345,Lookup_Data!$C$7:$E$25,3,FALSE)</f>
        <v>BUTTS</v>
      </c>
      <c r="N345" s="12">
        <f t="shared" si="36"/>
        <v>0</v>
      </c>
      <c r="O345" s="12">
        <f t="shared" si="37"/>
        <v>2</v>
      </c>
      <c r="P345" s="12">
        <f t="shared" si="38"/>
        <v>2</v>
      </c>
      <c r="Q345" s="12">
        <f t="shared" si="39"/>
        <v>0</v>
      </c>
      <c r="R345" s="12" t="str">
        <f t="shared" si="40"/>
        <v/>
      </c>
      <c r="S345" s="12" t="str">
        <f t="shared" si="41"/>
        <v/>
      </c>
      <c r="T345" s="12">
        <f t="shared" si="42"/>
        <v>0</v>
      </c>
      <c r="U345" s="12">
        <f t="shared" si="43"/>
        <v>0</v>
      </c>
      <c r="V345" s="12">
        <f t="shared" si="44"/>
        <v>0</v>
      </c>
    </row>
    <row r="346" spans="2:22" x14ac:dyDescent="0.2">
      <c r="B346" s="6" t="s">
        <v>12</v>
      </c>
      <c r="C346" s="7">
        <v>37652</v>
      </c>
      <c r="D346" s="8" t="s">
        <v>113</v>
      </c>
      <c r="E346" s="8" t="s">
        <v>24</v>
      </c>
      <c r="F346" s="6">
        <v>469</v>
      </c>
      <c r="G346" s="6">
        <v>60</v>
      </c>
      <c r="H346" s="6">
        <v>5</v>
      </c>
      <c r="I346" s="6" t="s">
        <v>22</v>
      </c>
      <c r="J346" s="6" t="s">
        <v>18</v>
      </c>
      <c r="K346" s="6" t="s">
        <v>53</v>
      </c>
      <c r="L346" t="str">
        <f>VLOOKUP(E346,Lookup_Data!$C$7:$E$25,2,FALSE)</f>
        <v>England</v>
      </c>
      <c r="M346" t="str">
        <f>VLOOKUP(E346,Lookup_Data!$C$7:$E$25,3,FALSE)</f>
        <v>BUTTS</v>
      </c>
      <c r="N346" s="12">
        <f t="shared" si="36"/>
        <v>0</v>
      </c>
      <c r="O346" s="12">
        <f t="shared" si="37"/>
        <v>3</v>
      </c>
      <c r="P346" s="12">
        <f t="shared" si="38"/>
        <v>3</v>
      </c>
      <c r="Q346" s="12">
        <f t="shared" si="39"/>
        <v>1</v>
      </c>
      <c r="R346" s="12" t="str">
        <f t="shared" si="40"/>
        <v>Nov1</v>
      </c>
      <c r="S346" s="12" t="str">
        <f t="shared" si="41"/>
        <v>Loughborough 'Nov1'</v>
      </c>
      <c r="T346" s="12">
        <f t="shared" si="42"/>
        <v>1484</v>
      </c>
      <c r="U346" s="12">
        <f t="shared" si="43"/>
        <v>180</v>
      </c>
      <c r="V346" s="12">
        <f t="shared" si="44"/>
        <v>34</v>
      </c>
    </row>
    <row r="347" spans="2:22" x14ac:dyDescent="0.2">
      <c r="B347" s="6" t="s">
        <v>12</v>
      </c>
      <c r="C347" s="7">
        <v>37647</v>
      </c>
      <c r="D347" s="8" t="s">
        <v>154</v>
      </c>
      <c r="E347" s="8" t="s">
        <v>24</v>
      </c>
      <c r="F347" s="6">
        <v>382</v>
      </c>
      <c r="G347" s="6">
        <v>55</v>
      </c>
      <c r="H347" s="6">
        <v>3</v>
      </c>
      <c r="I347" s="6" t="s">
        <v>15</v>
      </c>
      <c r="J347" s="6" t="s">
        <v>18</v>
      </c>
      <c r="K347" s="6" t="s">
        <v>53</v>
      </c>
      <c r="L347" t="str">
        <f>VLOOKUP(E347,Lookup_Data!$C$7:$E$25,2,FALSE)</f>
        <v>England</v>
      </c>
      <c r="M347" t="str">
        <f>VLOOKUP(E347,Lookup_Data!$C$7:$E$25,3,FALSE)</f>
        <v>BUTTS</v>
      </c>
      <c r="N347" s="12">
        <f t="shared" si="36"/>
        <v>0</v>
      </c>
      <c r="O347" s="12">
        <f t="shared" si="37"/>
        <v>4</v>
      </c>
      <c r="P347" s="12">
        <f t="shared" si="38"/>
        <v>1</v>
      </c>
      <c r="Q347" s="12">
        <f t="shared" si="39"/>
        <v>0</v>
      </c>
      <c r="R347" s="12" t="str">
        <f t="shared" si="40"/>
        <v/>
      </c>
      <c r="S347" s="12" t="str">
        <f t="shared" si="41"/>
        <v/>
      </c>
      <c r="T347" s="12">
        <f t="shared" si="42"/>
        <v>0</v>
      </c>
      <c r="U347" s="12">
        <f t="shared" si="43"/>
        <v>0</v>
      </c>
      <c r="V347" s="12">
        <f t="shared" si="44"/>
        <v>0</v>
      </c>
    </row>
    <row r="348" spans="2:22" x14ac:dyDescent="0.2">
      <c r="B348" s="6" t="s">
        <v>12</v>
      </c>
      <c r="C348" s="7">
        <v>37591</v>
      </c>
      <c r="D348" s="8" t="s">
        <v>157</v>
      </c>
      <c r="E348" s="8" t="s">
        <v>24</v>
      </c>
      <c r="F348" s="6">
        <v>359</v>
      </c>
      <c r="G348" s="6">
        <v>56</v>
      </c>
      <c r="H348" s="6">
        <v>3</v>
      </c>
      <c r="I348" s="6" t="s">
        <v>15</v>
      </c>
      <c r="J348" s="6" t="s">
        <v>80</v>
      </c>
      <c r="K348" s="6" t="s">
        <v>53</v>
      </c>
      <c r="L348" t="str">
        <f>VLOOKUP(E348,Lookup_Data!$C$7:$E$25,2,FALSE)</f>
        <v>England</v>
      </c>
      <c r="M348" t="str">
        <f>VLOOKUP(E348,Lookup_Data!$C$7:$E$25,3,FALSE)</f>
        <v>BUTTS</v>
      </c>
      <c r="N348" s="12">
        <f t="shared" si="36"/>
        <v>0</v>
      </c>
      <c r="O348" s="12">
        <f t="shared" si="37"/>
        <v>5</v>
      </c>
      <c r="P348" s="12">
        <f t="shared" si="38"/>
        <v>2</v>
      </c>
      <c r="Q348" s="12">
        <f t="shared" si="39"/>
        <v>2</v>
      </c>
      <c r="R348" s="12" t="str">
        <f t="shared" si="40"/>
        <v>Nov2</v>
      </c>
      <c r="S348" s="12" t="str">
        <f t="shared" si="41"/>
        <v>Loughborough 'Nov2'</v>
      </c>
      <c r="T348" s="12">
        <f t="shared" si="42"/>
        <v>741</v>
      </c>
      <c r="U348" s="12">
        <f t="shared" si="43"/>
        <v>111</v>
      </c>
      <c r="V348" s="12">
        <f t="shared" si="44"/>
        <v>6</v>
      </c>
    </row>
    <row r="349" spans="2:22" x14ac:dyDescent="0.2">
      <c r="B349" s="6" t="s">
        <v>12</v>
      </c>
      <c r="C349" s="7"/>
      <c r="D349" s="11" t="s">
        <v>119</v>
      </c>
      <c r="E349" s="11" t="s">
        <v>83</v>
      </c>
      <c r="F349" s="12">
        <v>461</v>
      </c>
      <c r="G349" s="12">
        <v>60</v>
      </c>
      <c r="H349" s="12">
        <v>7</v>
      </c>
      <c r="I349" s="12" t="s">
        <v>15</v>
      </c>
      <c r="J349" s="6" t="s">
        <v>18</v>
      </c>
      <c r="K349" s="6" t="s">
        <v>53</v>
      </c>
      <c r="L349" t="str">
        <f>VLOOKUP(E349,Lookup_Data!$C$7:$E$25,2,FALSE)</f>
        <v>England</v>
      </c>
      <c r="M349" t="str">
        <f>VLOOKUP(E349,Lookup_Data!$C$7:$E$25,3,FALSE)</f>
        <v>NEUAL</v>
      </c>
      <c r="N349" s="12">
        <f t="shared" si="36"/>
        <v>1</v>
      </c>
      <c r="O349" s="12">
        <f t="shared" si="37"/>
        <v>1</v>
      </c>
      <c r="P349" s="12">
        <f t="shared" si="38"/>
        <v>1</v>
      </c>
      <c r="Q349" s="12">
        <f t="shared" si="39"/>
        <v>0</v>
      </c>
      <c r="R349" s="12" t="str">
        <f t="shared" si="40"/>
        <v/>
      </c>
      <c r="S349" s="12" t="str">
        <f t="shared" si="41"/>
        <v/>
      </c>
      <c r="T349" s="12">
        <f t="shared" si="42"/>
        <v>0</v>
      </c>
      <c r="U349" s="12">
        <f t="shared" si="43"/>
        <v>0</v>
      </c>
      <c r="V349" s="12">
        <f t="shared" si="44"/>
        <v>0</v>
      </c>
    </row>
    <row r="350" spans="2:22" x14ac:dyDescent="0.2">
      <c r="B350" s="6" t="s">
        <v>12</v>
      </c>
      <c r="D350" s="11" t="s">
        <v>120</v>
      </c>
      <c r="E350" s="11" t="s">
        <v>83</v>
      </c>
      <c r="F350" s="12">
        <v>460</v>
      </c>
      <c r="G350" s="12">
        <v>60</v>
      </c>
      <c r="H350" s="12">
        <v>5</v>
      </c>
      <c r="I350" s="12" t="s">
        <v>15</v>
      </c>
      <c r="J350" s="6" t="s">
        <v>18</v>
      </c>
      <c r="K350" s="6" t="s">
        <v>53</v>
      </c>
      <c r="L350" t="str">
        <f>VLOOKUP(E350,Lookup_Data!$C$7:$E$25,2,FALSE)</f>
        <v>England</v>
      </c>
      <c r="M350" t="str">
        <f>VLOOKUP(E350,Lookup_Data!$C$7:$E$25,3,FALSE)</f>
        <v>NEUAL</v>
      </c>
      <c r="N350" s="12">
        <f t="shared" si="36"/>
        <v>0</v>
      </c>
      <c r="O350" s="12">
        <f t="shared" si="37"/>
        <v>2</v>
      </c>
      <c r="P350" s="12">
        <f t="shared" si="38"/>
        <v>2</v>
      </c>
      <c r="Q350" s="12">
        <f t="shared" si="39"/>
        <v>0</v>
      </c>
      <c r="R350" s="12" t="str">
        <f t="shared" si="40"/>
        <v/>
      </c>
      <c r="S350" s="12" t="str">
        <f t="shared" si="41"/>
        <v/>
      </c>
      <c r="T350" s="12">
        <f t="shared" si="42"/>
        <v>0</v>
      </c>
      <c r="U350" s="12">
        <f t="shared" si="43"/>
        <v>0</v>
      </c>
      <c r="V350" s="12">
        <f t="shared" si="44"/>
        <v>0</v>
      </c>
    </row>
    <row r="351" spans="2:22" x14ac:dyDescent="0.2">
      <c r="B351" s="6" t="s">
        <v>12</v>
      </c>
      <c r="C351" s="7"/>
      <c r="D351" s="11" t="s">
        <v>167</v>
      </c>
      <c r="E351" s="11" t="s">
        <v>83</v>
      </c>
      <c r="F351" s="12">
        <v>338</v>
      </c>
      <c r="G351" s="12">
        <v>60</v>
      </c>
      <c r="H351" s="12">
        <v>5</v>
      </c>
      <c r="I351" s="12" t="s">
        <v>15</v>
      </c>
      <c r="J351" s="6" t="s">
        <v>18</v>
      </c>
      <c r="K351" s="6" t="s">
        <v>53</v>
      </c>
      <c r="L351" t="str">
        <f>VLOOKUP(E351,Lookup_Data!$C$7:$E$25,2,FALSE)</f>
        <v>England</v>
      </c>
      <c r="M351" t="str">
        <f>VLOOKUP(E351,Lookup_Data!$C$7:$E$25,3,FALSE)</f>
        <v>NEUAL</v>
      </c>
      <c r="N351" s="12">
        <f t="shared" si="36"/>
        <v>0</v>
      </c>
      <c r="O351" s="12">
        <f t="shared" si="37"/>
        <v>3</v>
      </c>
      <c r="P351" s="12">
        <f t="shared" si="38"/>
        <v>3</v>
      </c>
      <c r="Q351" s="12">
        <f t="shared" si="39"/>
        <v>1</v>
      </c>
      <c r="R351" s="12" t="str">
        <f t="shared" si="40"/>
        <v>Nov1</v>
      </c>
      <c r="S351" s="12" t="str">
        <f t="shared" si="41"/>
        <v>Northumbria 'Nov1'</v>
      </c>
      <c r="T351" s="12">
        <f t="shared" si="42"/>
        <v>1259</v>
      </c>
      <c r="U351" s="12">
        <f t="shared" si="43"/>
        <v>180</v>
      </c>
      <c r="V351" s="12">
        <f t="shared" si="44"/>
        <v>17</v>
      </c>
    </row>
    <row r="352" spans="2:22" x14ac:dyDescent="0.2">
      <c r="B352" s="6" t="s">
        <v>12</v>
      </c>
      <c r="C352" s="7"/>
      <c r="D352" s="11" t="s">
        <v>179</v>
      </c>
      <c r="E352" s="11" t="s">
        <v>83</v>
      </c>
      <c r="F352" s="12">
        <v>249</v>
      </c>
      <c r="G352" s="12">
        <v>49</v>
      </c>
      <c r="H352" s="12">
        <v>1</v>
      </c>
      <c r="I352" s="12" t="s">
        <v>15</v>
      </c>
      <c r="J352" s="6" t="s">
        <v>18</v>
      </c>
      <c r="K352" s="6" t="s">
        <v>53</v>
      </c>
      <c r="L352" t="str">
        <f>VLOOKUP(E352,Lookup_Data!$C$7:$E$25,2,FALSE)</f>
        <v>England</v>
      </c>
      <c r="M352" t="str">
        <f>VLOOKUP(E352,Lookup_Data!$C$7:$E$25,3,FALSE)</f>
        <v>NEUAL</v>
      </c>
      <c r="N352" s="12">
        <f t="shared" si="36"/>
        <v>0</v>
      </c>
      <c r="O352" s="12">
        <f t="shared" si="37"/>
        <v>4</v>
      </c>
      <c r="P352" s="12">
        <f t="shared" si="38"/>
        <v>1</v>
      </c>
      <c r="Q352" s="12">
        <f t="shared" si="39"/>
        <v>2</v>
      </c>
      <c r="R352" s="12" t="str">
        <f t="shared" si="40"/>
        <v>Nov2</v>
      </c>
      <c r="S352" s="12" t="str">
        <f t="shared" si="41"/>
        <v>Northumbria 'Nov2'</v>
      </c>
      <c r="T352" s="12">
        <f t="shared" si="42"/>
        <v>249</v>
      </c>
      <c r="U352" s="12">
        <f t="shared" si="43"/>
        <v>49</v>
      </c>
      <c r="V352" s="12">
        <f t="shared" si="44"/>
        <v>1</v>
      </c>
    </row>
    <row r="353" spans="2:22" x14ac:dyDescent="0.2">
      <c r="B353" s="6" t="s">
        <v>12</v>
      </c>
      <c r="C353" s="7">
        <v>37595</v>
      </c>
      <c r="D353" s="8" t="s">
        <v>86</v>
      </c>
      <c r="E353" s="8" t="s">
        <v>26</v>
      </c>
      <c r="F353" s="6">
        <v>510</v>
      </c>
      <c r="G353" s="6">
        <v>60</v>
      </c>
      <c r="H353" s="6">
        <v>12</v>
      </c>
      <c r="I353" s="6" t="s">
        <v>15</v>
      </c>
      <c r="J353" s="6" t="s">
        <v>18</v>
      </c>
      <c r="K353" s="6" t="s">
        <v>53</v>
      </c>
      <c r="L353" t="str">
        <f>VLOOKUP(E353,Lookup_Data!$C$7:$E$25,2,FALSE)</f>
        <v>England</v>
      </c>
      <c r="M353" t="str">
        <f>VLOOKUP(E353,Lookup_Data!$C$7:$E$25,3,FALSE)</f>
        <v>BUTTS</v>
      </c>
      <c r="N353" s="12">
        <f t="shared" si="36"/>
        <v>1</v>
      </c>
      <c r="O353" s="12">
        <f t="shared" si="37"/>
        <v>1</v>
      </c>
      <c r="P353" s="12">
        <f t="shared" si="38"/>
        <v>1</v>
      </c>
      <c r="Q353" s="12">
        <f t="shared" si="39"/>
        <v>1</v>
      </c>
      <c r="R353" s="12" t="str">
        <f t="shared" si="40"/>
        <v>Nov1</v>
      </c>
      <c r="S353" s="12" t="str">
        <f t="shared" si="41"/>
        <v>Oxford 'Nov1'</v>
      </c>
      <c r="T353" s="12">
        <f t="shared" si="42"/>
        <v>510</v>
      </c>
      <c r="U353" s="12">
        <f t="shared" si="43"/>
        <v>60</v>
      </c>
      <c r="V353" s="12">
        <f t="shared" si="44"/>
        <v>12</v>
      </c>
    </row>
    <row r="354" spans="2:22" x14ac:dyDescent="0.2">
      <c r="B354" s="6" t="s">
        <v>12</v>
      </c>
      <c r="C354" s="7">
        <v>37591</v>
      </c>
      <c r="D354" s="8" t="s">
        <v>90</v>
      </c>
      <c r="E354" s="11" t="s">
        <v>30</v>
      </c>
      <c r="F354" s="6">
        <v>509</v>
      </c>
      <c r="G354" s="6">
        <v>59</v>
      </c>
      <c r="H354" s="6">
        <v>12</v>
      </c>
      <c r="I354" s="6" t="s">
        <v>15</v>
      </c>
      <c r="J354" s="6" t="s">
        <v>18</v>
      </c>
      <c r="K354" s="6" t="s">
        <v>53</v>
      </c>
      <c r="L354" t="str">
        <f>VLOOKUP(E354,Lookup_Data!$C$7:$E$25,2,FALSE)</f>
        <v>England</v>
      </c>
      <c r="M354" t="str">
        <f>VLOOKUP(E354,Lookup_Data!$C$7:$E$25,3,FALSE)</f>
        <v>SWWU</v>
      </c>
      <c r="N354" s="12">
        <f t="shared" si="36"/>
        <v>1</v>
      </c>
      <c r="O354" s="12">
        <f t="shared" si="37"/>
        <v>1</v>
      </c>
      <c r="P354" s="12">
        <f t="shared" si="38"/>
        <v>1</v>
      </c>
      <c r="Q354" s="12">
        <f t="shared" si="39"/>
        <v>0</v>
      </c>
      <c r="R354" s="12" t="str">
        <f t="shared" si="40"/>
        <v/>
      </c>
      <c r="S354" s="12" t="str">
        <f t="shared" si="41"/>
        <v/>
      </c>
      <c r="T354" s="12">
        <f t="shared" si="42"/>
        <v>0</v>
      </c>
      <c r="U354" s="12">
        <f t="shared" si="43"/>
        <v>0</v>
      </c>
      <c r="V354" s="12">
        <f t="shared" si="44"/>
        <v>0</v>
      </c>
    </row>
    <row r="355" spans="2:22" x14ac:dyDescent="0.2">
      <c r="B355" s="6" t="s">
        <v>12</v>
      </c>
      <c r="C355" s="10">
        <v>37591</v>
      </c>
      <c r="D355" s="11" t="s">
        <v>117</v>
      </c>
      <c r="E355" s="11" t="s">
        <v>30</v>
      </c>
      <c r="F355" s="12">
        <v>462</v>
      </c>
      <c r="G355" s="12">
        <v>60</v>
      </c>
      <c r="H355" s="12">
        <v>8</v>
      </c>
      <c r="I355" s="6" t="s">
        <v>15</v>
      </c>
      <c r="J355" s="6" t="s">
        <v>18</v>
      </c>
      <c r="K355" s="6" t="s">
        <v>53</v>
      </c>
      <c r="L355" t="str">
        <f>VLOOKUP(E355,Lookup_Data!$C$7:$E$25,2,FALSE)</f>
        <v>England</v>
      </c>
      <c r="M355" t="str">
        <f>VLOOKUP(E355,Lookup_Data!$C$7:$E$25,3,FALSE)</f>
        <v>SWWU</v>
      </c>
      <c r="N355" s="12">
        <f t="shared" si="36"/>
        <v>0</v>
      </c>
      <c r="O355" s="12">
        <f t="shared" si="37"/>
        <v>2</v>
      </c>
      <c r="P355" s="12">
        <f t="shared" si="38"/>
        <v>2</v>
      </c>
      <c r="Q355" s="12">
        <f t="shared" si="39"/>
        <v>0</v>
      </c>
      <c r="R355" s="12" t="str">
        <f t="shared" si="40"/>
        <v/>
      </c>
      <c r="S355" s="12" t="str">
        <f t="shared" si="41"/>
        <v/>
      </c>
      <c r="T355" s="12">
        <f t="shared" si="42"/>
        <v>0</v>
      </c>
      <c r="U355" s="12">
        <f t="shared" si="43"/>
        <v>0</v>
      </c>
      <c r="V355" s="12">
        <f t="shared" si="44"/>
        <v>0</v>
      </c>
    </row>
    <row r="356" spans="2:22" x14ac:dyDescent="0.2">
      <c r="B356" s="6" t="s">
        <v>12</v>
      </c>
      <c r="C356" s="7">
        <v>37647</v>
      </c>
      <c r="D356" s="8" t="s">
        <v>124</v>
      </c>
      <c r="E356" s="11" t="s">
        <v>30</v>
      </c>
      <c r="F356" s="6">
        <v>456</v>
      </c>
      <c r="G356" s="6">
        <v>60</v>
      </c>
      <c r="H356" s="6">
        <v>4</v>
      </c>
      <c r="I356" s="6" t="s">
        <v>15</v>
      </c>
      <c r="J356" s="6" t="s">
        <v>18</v>
      </c>
      <c r="K356" s="6" t="s">
        <v>53</v>
      </c>
      <c r="L356" t="str">
        <f>VLOOKUP(E356,Lookup_Data!$C$7:$E$25,2,FALSE)</f>
        <v>England</v>
      </c>
      <c r="M356" t="str">
        <f>VLOOKUP(E356,Lookup_Data!$C$7:$E$25,3,FALSE)</f>
        <v>SWWU</v>
      </c>
      <c r="N356" s="12">
        <f t="shared" si="36"/>
        <v>0</v>
      </c>
      <c r="O356" s="12">
        <f t="shared" si="37"/>
        <v>3</v>
      </c>
      <c r="P356" s="12">
        <f t="shared" si="38"/>
        <v>3</v>
      </c>
      <c r="Q356" s="12">
        <f t="shared" si="39"/>
        <v>1</v>
      </c>
      <c r="R356" s="12" t="str">
        <f t="shared" si="40"/>
        <v>Nov1</v>
      </c>
      <c r="S356" s="12" t="str">
        <f t="shared" si="41"/>
        <v>Southampton 'Nov1'</v>
      </c>
      <c r="T356" s="12">
        <f t="shared" si="42"/>
        <v>1427</v>
      </c>
      <c r="U356" s="12">
        <f t="shared" si="43"/>
        <v>179</v>
      </c>
      <c r="V356" s="12">
        <f t="shared" si="44"/>
        <v>24</v>
      </c>
    </row>
    <row r="357" spans="2:22" x14ac:dyDescent="0.2">
      <c r="B357" s="6" t="s">
        <v>12</v>
      </c>
      <c r="C357" s="7">
        <v>37598</v>
      </c>
      <c r="D357" s="8" t="s">
        <v>133</v>
      </c>
      <c r="E357" s="11" t="s">
        <v>30</v>
      </c>
      <c r="F357" s="6">
        <v>445</v>
      </c>
      <c r="G357" s="12">
        <v>59</v>
      </c>
      <c r="H357" s="12">
        <v>5</v>
      </c>
      <c r="I357" s="6" t="s">
        <v>15</v>
      </c>
      <c r="J357" s="6" t="s">
        <v>18</v>
      </c>
      <c r="K357" s="6" t="s">
        <v>53</v>
      </c>
      <c r="L357" t="str">
        <f>VLOOKUP(E357,Lookup_Data!$C$7:$E$25,2,FALSE)</f>
        <v>England</v>
      </c>
      <c r="M357" t="str">
        <f>VLOOKUP(E357,Lookup_Data!$C$7:$E$25,3,FALSE)</f>
        <v>SWWU</v>
      </c>
      <c r="N357" s="12">
        <f t="shared" si="36"/>
        <v>0</v>
      </c>
      <c r="O357" s="12">
        <f t="shared" si="37"/>
        <v>4</v>
      </c>
      <c r="P357" s="12">
        <f t="shared" si="38"/>
        <v>1</v>
      </c>
      <c r="Q357" s="12">
        <f t="shared" si="39"/>
        <v>2</v>
      </c>
      <c r="R357" s="12" t="str">
        <f t="shared" si="40"/>
        <v>Nov2</v>
      </c>
      <c r="S357" s="12" t="str">
        <f t="shared" si="41"/>
        <v>Southampton 'Nov2'</v>
      </c>
      <c r="T357" s="12">
        <f t="shared" si="42"/>
        <v>445</v>
      </c>
      <c r="U357" s="12">
        <f t="shared" si="43"/>
        <v>59</v>
      </c>
      <c r="V357" s="12">
        <f t="shared" si="44"/>
        <v>5</v>
      </c>
    </row>
    <row r="358" spans="2:22" x14ac:dyDescent="0.2">
      <c r="B358" s="6" t="s">
        <v>12</v>
      </c>
      <c r="C358" s="7">
        <v>37596</v>
      </c>
      <c r="D358" s="8" t="s">
        <v>97</v>
      </c>
      <c r="E358" s="8" t="s">
        <v>44</v>
      </c>
      <c r="F358" s="6">
        <v>496</v>
      </c>
      <c r="G358" s="6">
        <v>60</v>
      </c>
      <c r="H358" s="6">
        <v>12</v>
      </c>
      <c r="I358" s="6" t="s">
        <v>15</v>
      </c>
      <c r="J358" s="6" t="s">
        <v>18</v>
      </c>
      <c r="K358" s="6" t="s">
        <v>53</v>
      </c>
      <c r="L358" t="str">
        <f>VLOOKUP(E358,Lookup_Data!$C$7:$E$25,2,FALSE)</f>
        <v>England</v>
      </c>
      <c r="M358" t="str">
        <f>VLOOKUP(E358,Lookup_Data!$C$7:$E$25,3,FALSE)</f>
        <v>NEUAL</v>
      </c>
      <c r="N358" s="12">
        <f t="shared" si="36"/>
        <v>1</v>
      </c>
      <c r="O358" s="12">
        <f t="shared" si="37"/>
        <v>1</v>
      </c>
      <c r="P358" s="12">
        <f t="shared" si="38"/>
        <v>1</v>
      </c>
      <c r="Q358" s="12">
        <f t="shared" si="39"/>
        <v>0</v>
      </c>
      <c r="R358" s="12" t="str">
        <f t="shared" si="40"/>
        <v/>
      </c>
      <c r="S358" s="12" t="str">
        <f t="shared" si="41"/>
        <v/>
      </c>
      <c r="T358" s="12">
        <f t="shared" si="42"/>
        <v>0</v>
      </c>
      <c r="U358" s="12">
        <f t="shared" si="43"/>
        <v>0</v>
      </c>
      <c r="V358" s="12">
        <f t="shared" si="44"/>
        <v>0</v>
      </c>
    </row>
    <row r="359" spans="2:22" x14ac:dyDescent="0.2">
      <c r="B359" s="6" t="s">
        <v>12</v>
      </c>
      <c r="C359" s="7">
        <v>37636</v>
      </c>
      <c r="D359" s="8" t="s">
        <v>98</v>
      </c>
      <c r="E359" s="8" t="s">
        <v>44</v>
      </c>
      <c r="F359" s="6">
        <v>493</v>
      </c>
      <c r="G359" s="6">
        <v>60</v>
      </c>
      <c r="H359" s="6">
        <v>12</v>
      </c>
      <c r="I359" s="6" t="s">
        <v>22</v>
      </c>
      <c r="J359" s="6" t="s">
        <v>18</v>
      </c>
      <c r="K359" s="6" t="s">
        <v>53</v>
      </c>
      <c r="L359" t="str">
        <f>VLOOKUP(E359,Lookup_Data!$C$7:$E$25,2,FALSE)</f>
        <v>England</v>
      </c>
      <c r="M359" t="str">
        <f>VLOOKUP(E359,Lookup_Data!$C$7:$E$25,3,FALSE)</f>
        <v>NEUAL</v>
      </c>
      <c r="N359" s="12">
        <f t="shared" si="36"/>
        <v>0</v>
      </c>
      <c r="O359" s="12">
        <f t="shared" si="37"/>
        <v>2</v>
      </c>
      <c r="P359" s="12">
        <f t="shared" si="38"/>
        <v>2</v>
      </c>
      <c r="Q359" s="12">
        <f t="shared" si="39"/>
        <v>0</v>
      </c>
      <c r="R359" s="12" t="str">
        <f t="shared" si="40"/>
        <v/>
      </c>
      <c r="S359" s="12" t="str">
        <f t="shared" si="41"/>
        <v/>
      </c>
      <c r="T359" s="12">
        <f t="shared" si="42"/>
        <v>0</v>
      </c>
      <c r="U359" s="12">
        <f t="shared" si="43"/>
        <v>0</v>
      </c>
      <c r="V359" s="12">
        <f t="shared" si="44"/>
        <v>0</v>
      </c>
    </row>
    <row r="360" spans="2:22" x14ac:dyDescent="0.2">
      <c r="B360" s="6" t="s">
        <v>12</v>
      </c>
      <c r="C360" s="7">
        <v>37596</v>
      </c>
      <c r="D360" s="8" t="s">
        <v>118</v>
      </c>
      <c r="E360" s="8" t="s">
        <v>44</v>
      </c>
      <c r="F360" s="6">
        <v>461</v>
      </c>
      <c r="G360" s="6">
        <v>60</v>
      </c>
      <c r="H360" s="6">
        <v>9</v>
      </c>
      <c r="I360" s="6" t="s">
        <v>15</v>
      </c>
      <c r="J360" s="6" t="s">
        <v>18</v>
      </c>
      <c r="K360" s="6" t="s">
        <v>53</v>
      </c>
      <c r="L360" t="str">
        <f>VLOOKUP(E360,Lookup_Data!$C$7:$E$25,2,FALSE)</f>
        <v>England</v>
      </c>
      <c r="M360" t="str">
        <f>VLOOKUP(E360,Lookup_Data!$C$7:$E$25,3,FALSE)</f>
        <v>NEUAL</v>
      </c>
      <c r="N360" s="12">
        <f t="shared" si="36"/>
        <v>0</v>
      </c>
      <c r="O360" s="12">
        <f t="shared" si="37"/>
        <v>3</v>
      </c>
      <c r="P360" s="12">
        <f t="shared" si="38"/>
        <v>3</v>
      </c>
      <c r="Q360" s="12">
        <f t="shared" si="39"/>
        <v>1</v>
      </c>
      <c r="R360" s="12" t="str">
        <f t="shared" si="40"/>
        <v>Nov1</v>
      </c>
      <c r="S360" s="12" t="str">
        <f t="shared" si="41"/>
        <v>York 'Nov1'</v>
      </c>
      <c r="T360" s="12">
        <f t="shared" si="42"/>
        <v>1450</v>
      </c>
      <c r="U360" s="12">
        <f t="shared" si="43"/>
        <v>180</v>
      </c>
      <c r="V360" s="12">
        <f t="shared" si="44"/>
        <v>33</v>
      </c>
    </row>
    <row r="361" spans="2:22" x14ac:dyDescent="0.2">
      <c r="B361" s="6" t="s">
        <v>12</v>
      </c>
      <c r="C361" s="7">
        <v>37596</v>
      </c>
      <c r="D361" s="8" t="s">
        <v>142</v>
      </c>
      <c r="E361" s="8" t="s">
        <v>44</v>
      </c>
      <c r="F361" s="6">
        <v>425</v>
      </c>
      <c r="G361" s="6">
        <v>60</v>
      </c>
      <c r="H361" s="6">
        <v>8</v>
      </c>
      <c r="I361" s="6" t="s">
        <v>15</v>
      </c>
      <c r="J361" s="6" t="s">
        <v>18</v>
      </c>
      <c r="K361" s="6" t="s">
        <v>53</v>
      </c>
      <c r="L361" t="str">
        <f>VLOOKUP(E361,Lookup_Data!$C$7:$E$25,2,FALSE)</f>
        <v>England</v>
      </c>
      <c r="M361" t="str">
        <f>VLOOKUP(E361,Lookup_Data!$C$7:$E$25,3,FALSE)</f>
        <v>NEUAL</v>
      </c>
      <c r="N361" s="12">
        <f t="shared" si="36"/>
        <v>0</v>
      </c>
      <c r="O361" s="12">
        <f t="shared" si="37"/>
        <v>4</v>
      </c>
      <c r="P361" s="12">
        <f t="shared" si="38"/>
        <v>1</v>
      </c>
      <c r="Q361" s="12">
        <f t="shared" si="39"/>
        <v>0</v>
      </c>
      <c r="R361" s="12" t="str">
        <f t="shared" si="40"/>
        <v/>
      </c>
      <c r="S361" s="12" t="str">
        <f t="shared" si="41"/>
        <v/>
      </c>
      <c r="T361" s="12">
        <f t="shared" si="42"/>
        <v>0</v>
      </c>
      <c r="U361" s="12">
        <f t="shared" si="43"/>
        <v>0</v>
      </c>
      <c r="V361" s="12">
        <f t="shared" si="44"/>
        <v>0</v>
      </c>
    </row>
    <row r="362" spans="2:22" x14ac:dyDescent="0.2">
      <c r="B362" s="6" t="s">
        <v>12</v>
      </c>
      <c r="C362" s="7">
        <v>37596</v>
      </c>
      <c r="D362" s="8" t="s">
        <v>146</v>
      </c>
      <c r="E362" s="8" t="s">
        <v>44</v>
      </c>
      <c r="F362" s="6">
        <v>413</v>
      </c>
      <c r="G362" s="6">
        <v>60</v>
      </c>
      <c r="H362" s="6">
        <v>4</v>
      </c>
      <c r="I362" s="6" t="s">
        <v>15</v>
      </c>
      <c r="J362" s="6" t="s">
        <v>18</v>
      </c>
      <c r="K362" s="6" t="s">
        <v>53</v>
      </c>
      <c r="L362" t="str">
        <f>VLOOKUP(E362,Lookup_Data!$C$7:$E$25,2,FALSE)</f>
        <v>England</v>
      </c>
      <c r="M362" t="str">
        <f>VLOOKUP(E362,Lookup_Data!$C$7:$E$25,3,FALSE)</f>
        <v>NEUAL</v>
      </c>
      <c r="N362" s="12">
        <f t="shared" si="36"/>
        <v>0</v>
      </c>
      <c r="O362" s="12">
        <f t="shared" si="37"/>
        <v>5</v>
      </c>
      <c r="P362" s="12">
        <f t="shared" si="38"/>
        <v>2</v>
      </c>
      <c r="Q362" s="12">
        <f t="shared" si="39"/>
        <v>0</v>
      </c>
      <c r="R362" s="12" t="str">
        <f t="shared" si="40"/>
        <v/>
      </c>
      <c r="S362" s="12" t="str">
        <f t="shared" si="41"/>
        <v/>
      </c>
      <c r="T362" s="12">
        <f t="shared" si="42"/>
        <v>0</v>
      </c>
      <c r="U362" s="12">
        <f t="shared" si="43"/>
        <v>0</v>
      </c>
      <c r="V362" s="12">
        <f t="shared" si="44"/>
        <v>0</v>
      </c>
    </row>
    <row r="363" spans="2:22" x14ac:dyDescent="0.2">
      <c r="B363" s="6" t="s">
        <v>12</v>
      </c>
      <c r="C363" s="7">
        <v>37596</v>
      </c>
      <c r="D363" s="8" t="s">
        <v>150</v>
      </c>
      <c r="E363" s="8" t="s">
        <v>44</v>
      </c>
      <c r="F363" s="6">
        <v>399</v>
      </c>
      <c r="G363" s="6">
        <v>60</v>
      </c>
      <c r="H363" s="6">
        <v>3</v>
      </c>
      <c r="I363" s="6" t="s">
        <v>22</v>
      </c>
      <c r="J363" s="6" t="s">
        <v>18</v>
      </c>
      <c r="K363" s="6" t="s">
        <v>53</v>
      </c>
      <c r="L363" t="str">
        <f>VLOOKUP(E363,Lookup_Data!$C$7:$E$25,2,FALSE)</f>
        <v>England</v>
      </c>
      <c r="M363" t="str">
        <f>VLOOKUP(E363,Lookup_Data!$C$7:$E$25,3,FALSE)</f>
        <v>NEUAL</v>
      </c>
      <c r="N363" s="12">
        <f>IF(E363=E362,0,1)</f>
        <v>0</v>
      </c>
      <c r="O363" s="12">
        <f>IF(N363=1,N363,O362+1)</f>
        <v>6</v>
      </c>
      <c r="P363" s="12">
        <f t="shared" si="38"/>
        <v>3</v>
      </c>
      <c r="Q363" s="12">
        <f>IF(N364=1,1,IF(P363=3,1,0))*ROUNDUP(O363/3,0)</f>
        <v>2</v>
      </c>
      <c r="R363" s="12" t="str">
        <f t="shared" si="40"/>
        <v>Nov2</v>
      </c>
      <c r="S363" s="12" t="str">
        <f>IF(Q363=0,"",CONCATENATE(E363," '",R363,"'"))</f>
        <v>York 'Nov2'</v>
      </c>
      <c r="T363" s="12">
        <f t="shared" si="42"/>
        <v>1237</v>
      </c>
      <c r="U363" s="12">
        <f t="shared" si="43"/>
        <v>180</v>
      </c>
      <c r="V363" s="12">
        <f t="shared" si="44"/>
        <v>15</v>
      </c>
    </row>
    <row r="364" spans="2:22" x14ac:dyDescent="0.2">
      <c r="B364" s="6" t="s">
        <v>12</v>
      </c>
      <c r="C364" s="7">
        <v>37596</v>
      </c>
      <c r="D364" s="8" t="s">
        <v>152</v>
      </c>
      <c r="E364" s="8" t="s">
        <v>44</v>
      </c>
      <c r="F364" s="6">
        <v>394</v>
      </c>
      <c r="G364" s="6">
        <v>58</v>
      </c>
      <c r="H364" s="6">
        <v>4</v>
      </c>
      <c r="I364" s="6" t="s">
        <v>15</v>
      </c>
      <c r="J364" s="6" t="s">
        <v>18</v>
      </c>
      <c r="K364" s="6" t="s">
        <v>53</v>
      </c>
      <c r="L364" t="str">
        <f>VLOOKUP(E364,Lookup_Data!$C$7:$E$25,2,FALSE)</f>
        <v>England</v>
      </c>
      <c r="M364" t="str">
        <f>VLOOKUP(E364,Lookup_Data!$C$7:$E$25,3,FALSE)</f>
        <v>NEUAL</v>
      </c>
      <c r="N364" s="12">
        <f>IF(E364=E363,0,1)</f>
        <v>0</v>
      </c>
      <c r="O364" s="12">
        <f>IF(N364=1,N364,O363+1)</f>
        <v>7</v>
      </c>
      <c r="P364" s="12">
        <f t="shared" si="38"/>
        <v>1</v>
      </c>
      <c r="Q364" s="12">
        <f>IF(N365=1,1,IF(P364=3,1,0))*ROUNDUP(O364/3,0)</f>
        <v>0</v>
      </c>
      <c r="R364" s="12" t="str">
        <f t="shared" si="40"/>
        <v/>
      </c>
      <c r="S364" s="12" t="str">
        <f>IF(Q364=0,"",CONCATENATE(E364," '",R364,"'"))</f>
        <v/>
      </c>
      <c r="T364" s="12">
        <f t="shared" si="42"/>
        <v>0</v>
      </c>
      <c r="U364" s="12">
        <f t="shared" si="43"/>
        <v>0</v>
      </c>
      <c r="V364" s="12">
        <f t="shared" si="44"/>
        <v>0</v>
      </c>
    </row>
    <row r="365" spans="2:22" x14ac:dyDescent="0.2">
      <c r="B365" s="6" t="s">
        <v>12</v>
      </c>
      <c r="C365" s="7">
        <v>37596</v>
      </c>
      <c r="D365" s="8" t="s">
        <v>173</v>
      </c>
      <c r="E365" s="8" t="s">
        <v>44</v>
      </c>
      <c r="F365" s="6">
        <v>314</v>
      </c>
      <c r="G365" s="6">
        <v>52</v>
      </c>
      <c r="H365" s="6">
        <v>2</v>
      </c>
      <c r="I365" s="6" t="s">
        <v>22</v>
      </c>
      <c r="J365" s="6" t="s">
        <v>18</v>
      </c>
      <c r="K365" s="6" t="s">
        <v>53</v>
      </c>
      <c r="L365" t="str">
        <f>VLOOKUP(E365,Lookup_Data!$C$7:$E$25,2,FALSE)</f>
        <v>England</v>
      </c>
      <c r="M365" t="str">
        <f>VLOOKUP(E365,Lookup_Data!$C$7:$E$25,3,FALSE)</f>
        <v>NEUAL</v>
      </c>
      <c r="N365" s="12">
        <f>IF(E365=E364,0,1)</f>
        <v>0</v>
      </c>
      <c r="O365" s="12">
        <f>IF(N365=1,N365,O364+1)</f>
        <v>8</v>
      </c>
      <c r="P365" s="12">
        <f t="shared" si="38"/>
        <v>2</v>
      </c>
      <c r="Q365" s="12">
        <f>IF(N366=1,1,IF(P365=3,1,0))*ROUNDUP(O365/3,0)</f>
        <v>0</v>
      </c>
      <c r="R365" s="12" t="str">
        <f t="shared" si="40"/>
        <v/>
      </c>
      <c r="S365" s="12" t="str">
        <f>IF(Q365=0,"",CONCATENATE(E365," '",R365,"'"))</f>
        <v/>
      </c>
      <c r="T365" s="12">
        <f t="shared" si="42"/>
        <v>0</v>
      </c>
      <c r="U365" s="12">
        <f t="shared" si="43"/>
        <v>0</v>
      </c>
      <c r="V365" s="12">
        <f t="shared" si="44"/>
        <v>0</v>
      </c>
    </row>
    <row r="366" spans="2:22" x14ac:dyDescent="0.2">
      <c r="B366" s="6" t="s">
        <v>12</v>
      </c>
      <c r="C366" s="7">
        <v>37596</v>
      </c>
      <c r="D366" s="8" t="s">
        <v>175</v>
      </c>
      <c r="E366" s="8" t="s">
        <v>44</v>
      </c>
      <c r="F366" s="6">
        <v>292</v>
      </c>
      <c r="G366" s="6">
        <v>55</v>
      </c>
      <c r="H366" s="6">
        <v>2</v>
      </c>
      <c r="I366" s="6" t="s">
        <v>22</v>
      </c>
      <c r="J366" s="6" t="s">
        <v>18</v>
      </c>
      <c r="K366" s="6" t="s">
        <v>53</v>
      </c>
      <c r="L366" t="str">
        <f>VLOOKUP(E366,Lookup_Data!$C$7:$E$25,2,FALSE)</f>
        <v>England</v>
      </c>
      <c r="M366" t="str">
        <f>VLOOKUP(E366,Lookup_Data!$C$7:$E$25,3,FALSE)</f>
        <v>NEUAL</v>
      </c>
      <c r="N366" s="12">
        <f>IF(E366=E365,0,1)</f>
        <v>0</v>
      </c>
      <c r="O366" s="12">
        <f>IF(N366=1,N366,O365+1)</f>
        <v>9</v>
      </c>
      <c r="P366" s="12">
        <f t="shared" si="38"/>
        <v>3</v>
      </c>
      <c r="Q366" s="12">
        <f>IF(N367=1,1,IF(P366=3,1,0))*ROUNDUP(O366/3,0)</f>
        <v>3</v>
      </c>
      <c r="R366" s="12" t="str">
        <f t="shared" si="40"/>
        <v>Nov3</v>
      </c>
      <c r="S366" s="12" t="str">
        <f>IF(Q366=0,"",CONCATENATE(E366," '",R366,"'"))</f>
        <v>York 'Nov3'</v>
      </c>
      <c r="T366" s="12">
        <f t="shared" si="42"/>
        <v>1000</v>
      </c>
      <c r="U366" s="12">
        <f t="shared" si="43"/>
        <v>165</v>
      </c>
      <c r="V366" s="12">
        <f t="shared" si="44"/>
        <v>8</v>
      </c>
    </row>
    <row r="367" spans="2:22" x14ac:dyDescent="0.2">
      <c r="N367" s="12">
        <f>IF(E367=E366,0,1)</f>
        <v>1</v>
      </c>
      <c r="O367" s="12">
        <f>IF(N367=1,N367,O366+1)</f>
        <v>1</v>
      </c>
      <c r="P367" s="12">
        <f t="shared" si="38"/>
        <v>1</v>
      </c>
      <c r="Q367" s="12">
        <f>IF(N368=1,1,IF(P367=3,1,0))*ROUNDUP(O367/3,0)</f>
        <v>0</v>
      </c>
      <c r="R367" s="12" t="str">
        <f t="shared" si="40"/>
        <v/>
      </c>
      <c r="S367" s="12" t="str">
        <f>IF(Q367=0,"",CONCATENATE(E367," '",R367,"'"))</f>
        <v/>
      </c>
      <c r="T367" s="12">
        <f t="shared" si="42"/>
        <v>0</v>
      </c>
      <c r="U367" s="12">
        <f t="shared" si="43"/>
        <v>0</v>
      </c>
      <c r="V367" s="12">
        <f t="shared" si="44"/>
        <v>0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8"/>
  <sheetViews>
    <sheetView topLeftCell="A167" workbookViewId="0">
      <selection activeCell="L307" sqref="L307:M408"/>
    </sheetView>
  </sheetViews>
  <sheetFormatPr defaultRowHeight="8" x14ac:dyDescent="0.2"/>
  <cols>
    <col min="1" max="1" width="0.1640625" customWidth="1"/>
    <col min="2" max="2" width="8" style="12" bestFit="1" customWidth="1"/>
    <col min="3" max="3" width="10.1640625" style="10" bestFit="1" customWidth="1"/>
    <col min="4" max="4" width="19.1640625" style="11" bestFit="1" customWidth="1"/>
    <col min="5" max="5" width="12" style="11" bestFit="1" customWidth="1"/>
    <col min="6" max="6" width="7" style="12" bestFit="1" customWidth="1"/>
    <col min="7" max="7" width="5.33203125" style="12" bestFit="1" customWidth="1"/>
    <col min="8" max="9" width="7.1640625" style="12" bestFit="1" customWidth="1"/>
    <col min="10" max="10" width="8.83203125" style="12" bestFit="1" customWidth="1"/>
    <col min="11" max="11" width="6.83203125" style="12" bestFit="1" customWidth="1"/>
    <col min="12" max="12" width="7.83203125" style="12" bestFit="1" customWidth="1"/>
    <col min="13" max="13" width="8.1640625" bestFit="1" customWidth="1"/>
    <col min="14" max="14" width="3" style="12" bestFit="1" customWidth="1"/>
    <col min="15" max="15" width="3.33203125" style="12" bestFit="1" customWidth="1"/>
    <col min="16" max="16" width="3" style="12" bestFit="1" customWidth="1"/>
    <col min="17" max="17" width="6.6640625" style="12" bestFit="1" customWidth="1"/>
    <col min="18" max="18" width="7.1640625" style="12" bestFit="1" customWidth="1"/>
    <col min="19" max="19" width="17.33203125" style="12" bestFit="1" customWidth="1"/>
    <col min="20" max="20" width="12.1640625" style="12" bestFit="1" customWidth="1"/>
    <col min="21" max="21" width="10.6640625" style="12" bestFit="1" customWidth="1"/>
    <col min="22" max="22" width="12.33203125" style="12" bestFit="1" customWidth="1"/>
  </cols>
  <sheetData>
    <row r="1" spans="1:22" ht="0.75" customHeight="1" x14ac:dyDescent="0.2"/>
    <row r="2" spans="1:22" ht="0.75" customHeight="1" x14ac:dyDescent="0.2"/>
    <row r="3" spans="1:22" ht="0.75" customHeight="1" x14ac:dyDescent="0.2"/>
    <row r="4" spans="1:22" ht="0.75" customHeight="1" x14ac:dyDescent="0.2"/>
    <row r="5" spans="1:22" ht="0.75" customHeight="1" x14ac:dyDescent="0.2"/>
    <row r="6" spans="1:22" x14ac:dyDescent="0.2">
      <c r="B6" s="1" t="s">
        <v>0</v>
      </c>
      <c r="C6" s="2" t="s">
        <v>1</v>
      </c>
      <c r="D6" s="3" t="s">
        <v>2</v>
      </c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1" t="s">
        <v>10</v>
      </c>
      <c r="M6" s="5" t="s">
        <v>11</v>
      </c>
      <c r="N6" s="5">
        <v>1</v>
      </c>
      <c r="O6" s="5">
        <v>2</v>
      </c>
      <c r="P6" s="5">
        <v>3</v>
      </c>
      <c r="Q6" s="5" t="s">
        <v>505</v>
      </c>
      <c r="R6" s="5" t="s">
        <v>506</v>
      </c>
      <c r="S6" s="5" t="s">
        <v>507</v>
      </c>
      <c r="T6" s="5" t="s">
        <v>502</v>
      </c>
      <c r="U6" s="5" t="s">
        <v>503</v>
      </c>
      <c r="V6" s="5" t="s">
        <v>504</v>
      </c>
    </row>
    <row r="7" spans="1:22" x14ac:dyDescent="0.2">
      <c r="B7" s="12" t="s">
        <v>187</v>
      </c>
      <c r="C7" s="7">
        <v>37675</v>
      </c>
      <c r="D7" s="8" t="s">
        <v>47</v>
      </c>
      <c r="E7" s="8" t="s">
        <v>48</v>
      </c>
      <c r="F7" s="6">
        <v>526</v>
      </c>
      <c r="G7" s="6">
        <v>60</v>
      </c>
      <c r="H7" s="6">
        <v>7</v>
      </c>
      <c r="I7" s="6" t="s">
        <v>15</v>
      </c>
      <c r="J7" s="6" t="s">
        <v>18</v>
      </c>
      <c r="K7" s="6" t="s">
        <v>17</v>
      </c>
      <c r="L7" t="str">
        <f>VLOOKUP(E7,Lookup_Data!$C$7:$E$25,2,FALSE)</f>
        <v>Scotland</v>
      </c>
      <c r="M7" t="str">
        <f>VLOOKUP(E7,Lookup_Data!$C$7:$E$25,3,FALSE)</f>
        <v>SUSF</v>
      </c>
      <c r="N7" s="12">
        <f t="shared" ref="N7:N70" si="0">IF(E7=E6,0,1)</f>
        <v>1</v>
      </c>
      <c r="O7" s="12">
        <f t="shared" ref="O7:O70" si="1">IF(N7=1,N7,O6+1)</f>
        <v>1</v>
      </c>
      <c r="P7" s="12">
        <f t="shared" ref="P7:P70" si="2">IF(O7&lt;5,O7,4+O7-4*ROUNDUP(O7/4,0))</f>
        <v>1</v>
      </c>
      <c r="Q7" s="12">
        <f>IF(N8=1,1,IF(P7=4,1,0))*ROUNDUP(O7/4,0)</f>
        <v>0</v>
      </c>
      <c r="R7" s="12" t="str">
        <f>IF(Q7=1,"A",IF(Q7=2,"B",IF(Q7=3,"C",IF(Q7=4,"D",IF(Q7=5,"E",IF(Q7=6,"F",IF(Q7=7,"G",IF(Q7=8,"H",""))))))))</f>
        <v/>
      </c>
      <c r="S7" s="12" t="str">
        <f>IF(Q7=0,"",CONCATENATE(E7," '",R7,"'"))</f>
        <v/>
      </c>
      <c r="T7" s="12">
        <f t="shared" ref="T7:T38" si="3">IF($P7=1,F7,IF($P7=2,F7+F6,IF($P7=3,F7+F6+F5,IF($P7=4,F7+F6+F5+F4,0))))*IF($N8=1,1,IF($P7=4,1,0))</f>
        <v>0</v>
      </c>
      <c r="U7" s="12">
        <f t="shared" ref="U7:U38" si="4">IF($P7=1,G7,IF($P7=2,G7+G6,IF($P7=3,G7+G6+G5,IF($P7=4,G7+G6+G5+G4,0))))*IF($N8=1,1,IF($P7=4,1,0))</f>
        <v>0</v>
      </c>
      <c r="V7" s="12">
        <f t="shared" ref="V7:V38" si="5">IF($P7=1,H7,IF($P7=2,H7+H6,IF($P7=3,H7+H6+H5,IF($P7=4,H7+H6+H5+H4,0))))*IF($N8=1,1,IF($P7=4,1,0))</f>
        <v>0</v>
      </c>
    </row>
    <row r="8" spans="1:22" x14ac:dyDescent="0.2">
      <c r="B8" s="12" t="s">
        <v>187</v>
      </c>
      <c r="C8" s="7">
        <v>37675</v>
      </c>
      <c r="D8" s="8" t="s">
        <v>145</v>
      </c>
      <c r="E8" s="8" t="s">
        <v>48</v>
      </c>
      <c r="F8" s="6">
        <v>440</v>
      </c>
      <c r="G8" s="6">
        <v>58</v>
      </c>
      <c r="H8" s="6">
        <v>6</v>
      </c>
      <c r="I8" s="6" t="s">
        <v>22</v>
      </c>
      <c r="J8" s="6" t="s">
        <v>18</v>
      </c>
      <c r="K8" s="6" t="s">
        <v>17</v>
      </c>
      <c r="L8" t="str">
        <f>VLOOKUP(E8,Lookup_Data!$C$7:$E$25,2,FALSE)</f>
        <v>Scotland</v>
      </c>
      <c r="M8" t="str">
        <f>VLOOKUP(E8,Lookup_Data!$C$7:$E$25,3,FALSE)</f>
        <v>SUSF</v>
      </c>
      <c r="N8" s="12">
        <f t="shared" si="0"/>
        <v>0</v>
      </c>
      <c r="O8" s="12">
        <f t="shared" si="1"/>
        <v>2</v>
      </c>
      <c r="P8" s="12">
        <f t="shared" si="2"/>
        <v>2</v>
      </c>
      <c r="Q8" s="12">
        <f t="shared" ref="Q8:Q71" si="6">IF(N9=1,1,IF(P8=4,1,0))*ROUNDUP(O8/4,0)</f>
        <v>0</v>
      </c>
      <c r="R8" s="12" t="str">
        <f t="shared" ref="R8:R71" si="7">IF(Q8=1,"A",IF(Q8=2,"B",IF(Q8=3,"C",IF(Q8=4,"D",IF(Q8=5,"E",IF(Q8=6,"F",IF(Q8=7,"G",IF(Q8=8,"H",""))))))))</f>
        <v/>
      </c>
      <c r="S8" s="12" t="str">
        <f t="shared" ref="S8:S71" si="8">IF(Q8=0,"",CONCATENATE(E8," '",R8,"'"))</f>
        <v/>
      </c>
      <c r="T8" s="12">
        <f t="shared" si="3"/>
        <v>0</v>
      </c>
      <c r="U8" s="12">
        <f t="shared" si="4"/>
        <v>0</v>
      </c>
      <c r="V8" s="12">
        <f t="shared" si="5"/>
        <v>0</v>
      </c>
    </row>
    <row r="9" spans="1:22" x14ac:dyDescent="0.2">
      <c r="B9" s="12" t="s">
        <v>187</v>
      </c>
      <c r="C9" s="7">
        <v>37675</v>
      </c>
      <c r="D9" s="8" t="s">
        <v>258</v>
      </c>
      <c r="E9" s="8" t="s">
        <v>48</v>
      </c>
      <c r="F9" s="6">
        <v>414</v>
      </c>
      <c r="G9" s="6">
        <v>60</v>
      </c>
      <c r="H9" s="6">
        <v>3</v>
      </c>
      <c r="I9" s="6" t="s">
        <v>15</v>
      </c>
      <c r="J9" s="6" t="s">
        <v>18</v>
      </c>
      <c r="K9" s="6" t="s">
        <v>53</v>
      </c>
      <c r="L9" t="str">
        <f>VLOOKUP(E9,Lookup_Data!$C$7:$E$25,2,FALSE)</f>
        <v>Scotland</v>
      </c>
      <c r="M9" t="str">
        <f>VLOOKUP(E9,Lookup_Data!$C$7:$E$25,3,FALSE)</f>
        <v>SUSF</v>
      </c>
      <c r="N9" s="12">
        <f t="shared" si="0"/>
        <v>0</v>
      </c>
      <c r="O9" s="12">
        <f t="shared" si="1"/>
        <v>3</v>
      </c>
      <c r="P9" s="12">
        <f t="shared" si="2"/>
        <v>3</v>
      </c>
      <c r="Q9" s="12">
        <f t="shared" si="6"/>
        <v>0</v>
      </c>
      <c r="R9" s="12" t="str">
        <f t="shared" si="7"/>
        <v/>
      </c>
      <c r="S9" s="12" t="str">
        <f t="shared" si="8"/>
        <v/>
      </c>
      <c r="T9" s="12">
        <f t="shared" si="3"/>
        <v>0</v>
      </c>
      <c r="U9" s="12">
        <f t="shared" si="4"/>
        <v>0</v>
      </c>
      <c r="V9" s="12">
        <f t="shared" si="5"/>
        <v>0</v>
      </c>
    </row>
    <row r="10" spans="1:22" x14ac:dyDescent="0.2">
      <c r="B10" s="12" t="s">
        <v>187</v>
      </c>
      <c r="C10" s="7">
        <v>37675</v>
      </c>
      <c r="D10" s="8" t="s">
        <v>286</v>
      </c>
      <c r="E10" s="8" t="s">
        <v>48</v>
      </c>
      <c r="F10" s="6">
        <v>355</v>
      </c>
      <c r="G10" s="6">
        <v>59</v>
      </c>
      <c r="H10" s="6">
        <v>1</v>
      </c>
      <c r="I10" s="6" t="s">
        <v>15</v>
      </c>
      <c r="J10" s="6" t="s">
        <v>18</v>
      </c>
      <c r="K10" s="6" t="s">
        <v>17</v>
      </c>
      <c r="L10" t="str">
        <f>VLOOKUP(E10,Lookup_Data!$C$7:$E$25,2,FALSE)</f>
        <v>Scotland</v>
      </c>
      <c r="M10" t="str">
        <f>VLOOKUP(E10,Lookup_Data!$C$7:$E$25,3,FALSE)</f>
        <v>SUSF</v>
      </c>
      <c r="N10" s="12">
        <f t="shared" si="0"/>
        <v>0</v>
      </c>
      <c r="O10" s="12">
        <f t="shared" si="1"/>
        <v>4</v>
      </c>
      <c r="P10" s="12">
        <f t="shared" si="2"/>
        <v>4</v>
      </c>
      <c r="Q10" s="12">
        <f t="shared" si="6"/>
        <v>1</v>
      </c>
      <c r="R10" s="12" t="str">
        <f t="shared" si="7"/>
        <v>A</v>
      </c>
      <c r="S10" s="12" t="str">
        <f t="shared" si="8"/>
        <v>Aberdeen 'A'</v>
      </c>
      <c r="T10" s="12">
        <f t="shared" si="3"/>
        <v>1735</v>
      </c>
      <c r="U10" s="12">
        <f t="shared" si="4"/>
        <v>237</v>
      </c>
      <c r="V10" s="12">
        <f t="shared" si="5"/>
        <v>17</v>
      </c>
    </row>
    <row r="11" spans="1:22" x14ac:dyDescent="0.2">
      <c r="B11" s="12" t="s">
        <v>187</v>
      </c>
      <c r="C11" s="7">
        <v>37675</v>
      </c>
      <c r="D11" s="8" t="s">
        <v>292</v>
      </c>
      <c r="E11" s="8" t="s">
        <v>48</v>
      </c>
      <c r="F11" s="6">
        <v>341</v>
      </c>
      <c r="G11" s="6">
        <v>58</v>
      </c>
      <c r="H11" s="6">
        <v>2</v>
      </c>
      <c r="I11" s="6" t="s">
        <v>22</v>
      </c>
      <c r="J11" s="6" t="s">
        <v>18</v>
      </c>
      <c r="K11" s="6" t="s">
        <v>53</v>
      </c>
      <c r="L11" t="str">
        <f>VLOOKUP(E11,Lookup_Data!$C$7:$E$25,2,FALSE)</f>
        <v>Scotland</v>
      </c>
      <c r="M11" t="str">
        <f>VLOOKUP(E11,Lookup_Data!$C$7:$E$25,3,FALSE)</f>
        <v>SUSF</v>
      </c>
      <c r="N11" s="12">
        <f t="shared" si="0"/>
        <v>0</v>
      </c>
      <c r="O11" s="12">
        <f t="shared" si="1"/>
        <v>5</v>
      </c>
      <c r="P11" s="12">
        <f t="shared" si="2"/>
        <v>1</v>
      </c>
      <c r="Q11" s="12">
        <f t="shared" si="6"/>
        <v>0</v>
      </c>
      <c r="R11" s="12" t="str">
        <f t="shared" si="7"/>
        <v/>
      </c>
      <c r="S11" s="12" t="str">
        <f t="shared" si="8"/>
        <v/>
      </c>
      <c r="T11" s="12">
        <f t="shared" si="3"/>
        <v>0</v>
      </c>
      <c r="U11" s="12">
        <f t="shared" si="4"/>
        <v>0</v>
      </c>
      <c r="V11" s="12">
        <f t="shared" si="5"/>
        <v>0</v>
      </c>
    </row>
    <row r="12" spans="1:22" x14ac:dyDescent="0.2">
      <c r="B12" s="12" t="s">
        <v>187</v>
      </c>
      <c r="C12" s="7">
        <v>37675</v>
      </c>
      <c r="D12" s="8" t="s">
        <v>295</v>
      </c>
      <c r="E12" s="8" t="s">
        <v>48</v>
      </c>
      <c r="F12" s="6">
        <v>309</v>
      </c>
      <c r="G12" s="6">
        <v>55</v>
      </c>
      <c r="H12" s="6">
        <v>3</v>
      </c>
      <c r="I12" s="6" t="s">
        <v>22</v>
      </c>
      <c r="J12" s="6" t="s">
        <v>18</v>
      </c>
      <c r="K12" s="6" t="s">
        <v>53</v>
      </c>
      <c r="L12" t="str">
        <f>VLOOKUP(E12,Lookup_Data!$C$7:$E$25,2,FALSE)</f>
        <v>Scotland</v>
      </c>
      <c r="M12" t="str">
        <f>VLOOKUP(E12,Lookup_Data!$C$7:$E$25,3,FALSE)</f>
        <v>SUSF</v>
      </c>
      <c r="N12" s="12">
        <f t="shared" si="0"/>
        <v>0</v>
      </c>
      <c r="O12" s="12">
        <f t="shared" si="1"/>
        <v>6</v>
      </c>
      <c r="P12" s="12">
        <f t="shared" si="2"/>
        <v>2</v>
      </c>
      <c r="Q12" s="12">
        <f t="shared" si="6"/>
        <v>2</v>
      </c>
      <c r="R12" s="12" t="str">
        <f t="shared" si="7"/>
        <v>B</v>
      </c>
      <c r="S12" s="12" t="str">
        <f t="shared" si="8"/>
        <v>Aberdeen 'B'</v>
      </c>
      <c r="T12" s="12">
        <f t="shared" si="3"/>
        <v>650</v>
      </c>
      <c r="U12" s="12">
        <f t="shared" si="4"/>
        <v>113</v>
      </c>
      <c r="V12" s="12">
        <f t="shared" si="5"/>
        <v>5</v>
      </c>
    </row>
    <row r="13" spans="1:22" x14ac:dyDescent="0.2">
      <c r="B13" s="12" t="s">
        <v>187</v>
      </c>
      <c r="C13" s="7">
        <v>37680</v>
      </c>
      <c r="D13" s="8" t="s">
        <v>78</v>
      </c>
      <c r="E13" s="8" t="s">
        <v>79</v>
      </c>
      <c r="F13" s="6">
        <v>551</v>
      </c>
      <c r="G13" s="6">
        <v>60</v>
      </c>
      <c r="H13" s="6">
        <v>26</v>
      </c>
      <c r="I13" s="6" t="s">
        <v>15</v>
      </c>
      <c r="J13" s="6" t="s">
        <v>80</v>
      </c>
      <c r="K13" s="6" t="s">
        <v>17</v>
      </c>
      <c r="L13" t="str">
        <f>VLOOKUP(E13,Lookup_Data!$C$7:$E$25,2,FALSE)</f>
        <v>Wales</v>
      </c>
      <c r="M13" t="str">
        <f>VLOOKUP(E13,Lookup_Data!$C$7:$E$25,3,FALSE)</f>
        <v>None</v>
      </c>
      <c r="N13" s="12">
        <f t="shared" si="0"/>
        <v>1</v>
      </c>
      <c r="O13" s="12">
        <f t="shared" si="1"/>
        <v>1</v>
      </c>
      <c r="P13" s="12">
        <f t="shared" si="2"/>
        <v>1</v>
      </c>
      <c r="Q13" s="12">
        <f t="shared" si="6"/>
        <v>0</v>
      </c>
      <c r="R13" s="12" t="str">
        <f t="shared" si="7"/>
        <v/>
      </c>
      <c r="S13" s="12" t="str">
        <f t="shared" si="8"/>
        <v/>
      </c>
      <c r="T13" s="12">
        <f t="shared" si="3"/>
        <v>0</v>
      </c>
      <c r="U13" s="12">
        <f t="shared" si="4"/>
        <v>0</v>
      </c>
      <c r="V13" s="12">
        <f t="shared" si="5"/>
        <v>0</v>
      </c>
    </row>
    <row r="14" spans="1:22" x14ac:dyDescent="0.2">
      <c r="B14" s="12" t="s">
        <v>187</v>
      </c>
      <c r="C14" s="7">
        <v>37675</v>
      </c>
      <c r="D14" s="8" t="s">
        <v>144</v>
      </c>
      <c r="E14" s="8" t="s">
        <v>79</v>
      </c>
      <c r="F14" s="6">
        <v>463</v>
      </c>
      <c r="G14" s="6">
        <v>60</v>
      </c>
      <c r="H14" s="6">
        <v>8</v>
      </c>
      <c r="I14" s="6" t="s">
        <v>22</v>
      </c>
      <c r="J14" s="6" t="s">
        <v>18</v>
      </c>
      <c r="K14" s="6" t="s">
        <v>17</v>
      </c>
      <c r="L14" t="str">
        <f>VLOOKUP(E14,Lookup_Data!$C$7:$E$25,2,FALSE)</f>
        <v>Wales</v>
      </c>
      <c r="M14" t="str">
        <f>VLOOKUP(E14,Lookup_Data!$C$7:$E$25,3,FALSE)</f>
        <v>None</v>
      </c>
      <c r="N14" s="12">
        <f t="shared" si="0"/>
        <v>0</v>
      </c>
      <c r="O14" s="12">
        <f t="shared" si="1"/>
        <v>2</v>
      </c>
      <c r="P14" s="12">
        <f t="shared" si="2"/>
        <v>2</v>
      </c>
      <c r="Q14" s="12">
        <f t="shared" si="6"/>
        <v>0</v>
      </c>
      <c r="R14" s="12" t="str">
        <f t="shared" si="7"/>
        <v/>
      </c>
      <c r="S14" s="12" t="str">
        <f t="shared" si="8"/>
        <v/>
      </c>
      <c r="T14" s="12">
        <f t="shared" si="3"/>
        <v>0</v>
      </c>
      <c r="U14" s="12">
        <f t="shared" si="4"/>
        <v>0</v>
      </c>
      <c r="V14" s="12">
        <f t="shared" si="5"/>
        <v>0</v>
      </c>
    </row>
    <row r="15" spans="1:22" x14ac:dyDescent="0.2">
      <c r="B15" s="12" t="s">
        <v>187</v>
      </c>
      <c r="C15" s="7">
        <v>37680</v>
      </c>
      <c r="D15" s="8" t="s">
        <v>238</v>
      </c>
      <c r="E15" s="8" t="s">
        <v>79</v>
      </c>
      <c r="F15" s="6">
        <v>452</v>
      </c>
      <c r="G15" s="6">
        <v>60</v>
      </c>
      <c r="H15" s="6">
        <v>5</v>
      </c>
      <c r="I15" s="6" t="s">
        <v>22</v>
      </c>
      <c r="J15" s="6" t="s">
        <v>80</v>
      </c>
      <c r="K15" s="6" t="s">
        <v>17</v>
      </c>
      <c r="L15" t="str">
        <f>VLOOKUP(E15,Lookup_Data!$C$7:$E$25,2,FALSE)</f>
        <v>Wales</v>
      </c>
      <c r="M15" t="str">
        <f>VLOOKUP(E15,Lookup_Data!$C$7:$E$25,3,FALSE)</f>
        <v>None</v>
      </c>
      <c r="N15" s="12">
        <f t="shared" si="0"/>
        <v>0</v>
      </c>
      <c r="O15" s="12">
        <f t="shared" si="1"/>
        <v>3</v>
      </c>
      <c r="P15" s="12">
        <f t="shared" si="2"/>
        <v>3</v>
      </c>
      <c r="Q15" s="12">
        <f t="shared" si="6"/>
        <v>0</v>
      </c>
      <c r="R15" s="12" t="str">
        <f t="shared" si="7"/>
        <v/>
      </c>
      <c r="S15" s="12" t="str">
        <f t="shared" si="8"/>
        <v/>
      </c>
      <c r="T15" s="12">
        <f t="shared" si="3"/>
        <v>0</v>
      </c>
      <c r="U15" s="12">
        <f t="shared" si="4"/>
        <v>0</v>
      </c>
      <c r="V15" s="12">
        <f t="shared" si="5"/>
        <v>0</v>
      </c>
    </row>
    <row r="16" spans="1:22" x14ac:dyDescent="0.2">
      <c r="A16" t="s">
        <v>545</v>
      </c>
      <c r="B16" s="12" t="s">
        <v>187</v>
      </c>
      <c r="C16" s="7">
        <v>37680</v>
      </c>
      <c r="D16" s="8" t="s">
        <v>160</v>
      </c>
      <c r="E16" s="8" t="s">
        <v>79</v>
      </c>
      <c r="F16" s="6">
        <v>419</v>
      </c>
      <c r="G16" s="6">
        <v>60</v>
      </c>
      <c r="H16" s="6">
        <v>4</v>
      </c>
      <c r="I16" s="6" t="s">
        <v>22</v>
      </c>
      <c r="J16" s="6" t="s">
        <v>80</v>
      </c>
      <c r="K16" s="6" t="s">
        <v>53</v>
      </c>
      <c r="L16" t="str">
        <f>VLOOKUP(E16,Lookup_Data!$C$7:$E$25,2,FALSE)</f>
        <v>Wales</v>
      </c>
      <c r="M16" t="str">
        <f>VLOOKUP(E16,Lookup_Data!$C$7:$E$25,3,FALSE)</f>
        <v>None</v>
      </c>
      <c r="N16" s="12">
        <f t="shared" si="0"/>
        <v>0</v>
      </c>
      <c r="O16" s="12">
        <f t="shared" si="1"/>
        <v>4</v>
      </c>
      <c r="P16" s="12">
        <f t="shared" si="2"/>
        <v>4</v>
      </c>
      <c r="Q16" s="12">
        <f t="shared" si="6"/>
        <v>1</v>
      </c>
      <c r="R16" s="12" t="str">
        <f t="shared" si="7"/>
        <v>A</v>
      </c>
      <c r="S16" s="12" t="str">
        <f t="shared" si="8"/>
        <v>Bangor 'A'</v>
      </c>
      <c r="T16" s="12">
        <f t="shared" si="3"/>
        <v>1885</v>
      </c>
      <c r="U16" s="12">
        <f t="shared" si="4"/>
        <v>240</v>
      </c>
      <c r="V16" s="12">
        <f t="shared" si="5"/>
        <v>43</v>
      </c>
    </row>
    <row r="17" spans="2:22" x14ac:dyDescent="0.2">
      <c r="B17" s="12" t="s">
        <v>187</v>
      </c>
      <c r="C17" s="7">
        <v>37680</v>
      </c>
      <c r="D17" s="8" t="s">
        <v>139</v>
      </c>
      <c r="E17" s="8" t="s">
        <v>79</v>
      </c>
      <c r="F17" s="6">
        <v>399</v>
      </c>
      <c r="G17" s="6">
        <v>60</v>
      </c>
      <c r="H17" s="6">
        <v>1</v>
      </c>
      <c r="I17" s="6" t="s">
        <v>22</v>
      </c>
      <c r="J17" s="6" t="s">
        <v>18</v>
      </c>
      <c r="K17" s="6" t="s">
        <v>17</v>
      </c>
      <c r="L17" t="str">
        <f>VLOOKUP(E17,Lookup_Data!$C$7:$E$25,2,FALSE)</f>
        <v>Wales</v>
      </c>
      <c r="M17" t="str">
        <f>VLOOKUP(E17,Lookup_Data!$C$7:$E$25,3,FALSE)</f>
        <v>None</v>
      </c>
      <c r="N17" s="12">
        <f t="shared" si="0"/>
        <v>0</v>
      </c>
      <c r="O17" s="12">
        <f t="shared" si="1"/>
        <v>5</v>
      </c>
      <c r="P17" s="12">
        <f t="shared" si="2"/>
        <v>1</v>
      </c>
      <c r="Q17" s="12">
        <f t="shared" si="6"/>
        <v>0</v>
      </c>
      <c r="R17" s="12" t="str">
        <f t="shared" si="7"/>
        <v/>
      </c>
      <c r="S17" s="12" t="str">
        <f t="shared" si="8"/>
        <v/>
      </c>
      <c r="T17" s="12">
        <f t="shared" si="3"/>
        <v>0</v>
      </c>
      <c r="U17" s="12">
        <f t="shared" si="4"/>
        <v>0</v>
      </c>
      <c r="V17" s="12">
        <f t="shared" si="5"/>
        <v>0</v>
      </c>
    </row>
    <row r="18" spans="2:22" x14ac:dyDescent="0.2">
      <c r="B18" s="12" t="s">
        <v>187</v>
      </c>
      <c r="C18" s="7">
        <v>37680</v>
      </c>
      <c r="D18" s="8" t="s">
        <v>109</v>
      </c>
      <c r="E18" s="8" t="s">
        <v>79</v>
      </c>
      <c r="F18" s="6">
        <v>312</v>
      </c>
      <c r="G18" s="6">
        <v>54</v>
      </c>
      <c r="H18" s="6">
        <v>1</v>
      </c>
      <c r="I18" s="6" t="s">
        <v>15</v>
      </c>
      <c r="J18" s="6" t="s">
        <v>80</v>
      </c>
      <c r="K18" s="6" t="s">
        <v>17</v>
      </c>
      <c r="L18" t="str">
        <f>VLOOKUP(E18,Lookup_Data!$C$7:$E$25,2,FALSE)</f>
        <v>Wales</v>
      </c>
      <c r="M18" t="str">
        <f>VLOOKUP(E18,Lookup_Data!$C$7:$E$25,3,FALSE)</f>
        <v>None</v>
      </c>
      <c r="N18" s="12">
        <f t="shared" si="0"/>
        <v>0</v>
      </c>
      <c r="O18" s="12">
        <f t="shared" si="1"/>
        <v>6</v>
      </c>
      <c r="P18" s="12">
        <f t="shared" si="2"/>
        <v>2</v>
      </c>
      <c r="Q18" s="12">
        <f t="shared" si="6"/>
        <v>2</v>
      </c>
      <c r="R18" s="12" t="str">
        <f t="shared" si="7"/>
        <v>B</v>
      </c>
      <c r="S18" s="12" t="str">
        <f t="shared" si="8"/>
        <v>Bangor 'B'</v>
      </c>
      <c r="T18" s="12">
        <f t="shared" si="3"/>
        <v>711</v>
      </c>
      <c r="U18" s="12">
        <f t="shared" si="4"/>
        <v>114</v>
      </c>
      <c r="V18" s="12">
        <f t="shared" si="5"/>
        <v>2</v>
      </c>
    </row>
    <row r="19" spans="2:22" x14ac:dyDescent="0.2">
      <c r="B19" s="12" t="s">
        <v>187</v>
      </c>
      <c r="C19" s="7">
        <v>37674</v>
      </c>
      <c r="D19" s="8" t="s">
        <v>201</v>
      </c>
      <c r="E19" s="8" t="s">
        <v>36</v>
      </c>
      <c r="F19" s="6">
        <v>534</v>
      </c>
      <c r="G19" s="6">
        <v>60</v>
      </c>
      <c r="H19" s="6">
        <v>15</v>
      </c>
      <c r="I19" s="6" t="s">
        <v>22</v>
      </c>
      <c r="J19" s="6" t="s">
        <v>18</v>
      </c>
      <c r="K19" s="6" t="s">
        <v>17</v>
      </c>
      <c r="L19" t="str">
        <f>VLOOKUP(E19,Lookup_Data!$C$7:$E$25,2,FALSE)</f>
        <v>England</v>
      </c>
      <c r="M19" t="str">
        <f>VLOOKUP(E19,Lookup_Data!$C$7:$E$25,3,FALSE)</f>
        <v>SWWU</v>
      </c>
      <c r="N19" s="12">
        <f t="shared" si="0"/>
        <v>1</v>
      </c>
      <c r="O19" s="12">
        <f t="shared" si="1"/>
        <v>1</v>
      </c>
      <c r="P19" s="12">
        <f t="shared" si="2"/>
        <v>1</v>
      </c>
      <c r="Q19" s="12">
        <f t="shared" si="6"/>
        <v>0</v>
      </c>
      <c r="R19" s="12" t="str">
        <f t="shared" si="7"/>
        <v/>
      </c>
      <c r="S19" s="12" t="str">
        <f t="shared" si="8"/>
        <v/>
      </c>
      <c r="T19" s="12">
        <f t="shared" si="3"/>
        <v>0</v>
      </c>
      <c r="U19" s="12">
        <f t="shared" si="4"/>
        <v>0</v>
      </c>
      <c r="V19" s="12">
        <f t="shared" si="5"/>
        <v>0</v>
      </c>
    </row>
    <row r="20" spans="2:22" x14ac:dyDescent="0.2">
      <c r="B20" s="12" t="s">
        <v>187</v>
      </c>
      <c r="C20" s="7">
        <v>37674</v>
      </c>
      <c r="D20" s="8" t="s">
        <v>127</v>
      </c>
      <c r="E20" s="8" t="s">
        <v>36</v>
      </c>
      <c r="F20" s="6">
        <v>485</v>
      </c>
      <c r="G20" s="6">
        <v>60</v>
      </c>
      <c r="H20" s="6">
        <v>11</v>
      </c>
      <c r="I20" s="6" t="s">
        <v>15</v>
      </c>
      <c r="J20" s="6" t="s">
        <v>18</v>
      </c>
      <c r="K20" s="6" t="s">
        <v>53</v>
      </c>
      <c r="L20" t="str">
        <f>VLOOKUP(E20,Lookup_Data!$C$7:$E$25,2,FALSE)</f>
        <v>England</v>
      </c>
      <c r="M20" t="str">
        <f>VLOOKUP(E20,Lookup_Data!$C$7:$E$25,3,FALSE)</f>
        <v>SWWU</v>
      </c>
      <c r="N20" s="12">
        <f t="shared" si="0"/>
        <v>0</v>
      </c>
      <c r="O20" s="12">
        <f t="shared" si="1"/>
        <v>2</v>
      </c>
      <c r="P20" s="12">
        <f t="shared" si="2"/>
        <v>2</v>
      </c>
      <c r="Q20" s="12">
        <f t="shared" si="6"/>
        <v>0</v>
      </c>
      <c r="R20" s="12" t="str">
        <f t="shared" si="7"/>
        <v/>
      </c>
      <c r="S20" s="12" t="str">
        <f t="shared" si="8"/>
        <v/>
      </c>
      <c r="T20" s="12">
        <f t="shared" si="3"/>
        <v>0</v>
      </c>
      <c r="U20" s="12">
        <f t="shared" si="4"/>
        <v>0</v>
      </c>
      <c r="V20" s="12">
        <f t="shared" si="5"/>
        <v>0</v>
      </c>
    </row>
    <row r="21" spans="2:22" x14ac:dyDescent="0.2">
      <c r="B21" s="12" t="s">
        <v>187</v>
      </c>
      <c r="C21" s="7">
        <v>37674</v>
      </c>
      <c r="D21" s="8" t="s">
        <v>229</v>
      </c>
      <c r="E21" s="8" t="s">
        <v>36</v>
      </c>
      <c r="F21" s="6">
        <v>469</v>
      </c>
      <c r="G21" s="6">
        <v>60</v>
      </c>
      <c r="H21" s="6">
        <v>10</v>
      </c>
      <c r="I21" s="6" t="s">
        <v>22</v>
      </c>
      <c r="J21" s="6" t="s">
        <v>18</v>
      </c>
      <c r="K21" s="6" t="s">
        <v>17</v>
      </c>
      <c r="L21" t="str">
        <f>VLOOKUP(E21,Lookup_Data!$C$7:$E$25,2,FALSE)</f>
        <v>England</v>
      </c>
      <c r="M21" t="str">
        <f>VLOOKUP(E21,Lookup_Data!$C$7:$E$25,3,FALSE)</f>
        <v>SWWU</v>
      </c>
      <c r="N21" s="12">
        <f t="shared" si="0"/>
        <v>0</v>
      </c>
      <c r="O21" s="12">
        <f t="shared" si="1"/>
        <v>3</v>
      </c>
      <c r="P21" s="12">
        <f t="shared" si="2"/>
        <v>3</v>
      </c>
      <c r="Q21" s="12">
        <f t="shared" si="6"/>
        <v>0</v>
      </c>
      <c r="R21" s="12" t="str">
        <f t="shared" si="7"/>
        <v/>
      </c>
      <c r="S21" s="12" t="str">
        <f t="shared" si="8"/>
        <v/>
      </c>
      <c r="T21" s="12">
        <f t="shared" si="3"/>
        <v>0</v>
      </c>
      <c r="U21" s="12">
        <f t="shared" si="4"/>
        <v>0</v>
      </c>
      <c r="V21" s="12">
        <f t="shared" si="5"/>
        <v>0</v>
      </c>
    </row>
    <row r="22" spans="2:22" x14ac:dyDescent="0.2">
      <c r="B22" s="12" t="s">
        <v>187</v>
      </c>
      <c r="C22" s="7">
        <v>37674</v>
      </c>
      <c r="D22" s="8" t="s">
        <v>135</v>
      </c>
      <c r="E22" s="8" t="s">
        <v>36</v>
      </c>
      <c r="F22" s="6">
        <v>459</v>
      </c>
      <c r="G22" s="6">
        <v>60</v>
      </c>
      <c r="H22" s="6">
        <v>6</v>
      </c>
      <c r="I22" s="6" t="s">
        <v>22</v>
      </c>
      <c r="J22" s="6" t="s">
        <v>18</v>
      </c>
      <c r="K22" s="6" t="s">
        <v>17</v>
      </c>
      <c r="L22" t="str">
        <f>VLOOKUP(E22,Lookup_Data!$C$7:$E$25,2,FALSE)</f>
        <v>England</v>
      </c>
      <c r="M22" t="str">
        <f>VLOOKUP(E22,Lookup_Data!$C$7:$E$25,3,FALSE)</f>
        <v>SWWU</v>
      </c>
      <c r="N22" s="12">
        <f t="shared" si="0"/>
        <v>0</v>
      </c>
      <c r="O22" s="12">
        <f t="shared" si="1"/>
        <v>4</v>
      </c>
      <c r="P22" s="12">
        <f t="shared" si="2"/>
        <v>4</v>
      </c>
      <c r="Q22" s="12">
        <f t="shared" si="6"/>
        <v>1</v>
      </c>
      <c r="R22" s="12" t="str">
        <f t="shared" si="7"/>
        <v>A</v>
      </c>
      <c r="S22" s="12" t="str">
        <f t="shared" si="8"/>
        <v>Bath 'A'</v>
      </c>
      <c r="T22" s="12">
        <f t="shared" si="3"/>
        <v>1947</v>
      </c>
      <c r="U22" s="12">
        <f t="shared" si="4"/>
        <v>240</v>
      </c>
      <c r="V22" s="12">
        <f t="shared" si="5"/>
        <v>42</v>
      </c>
    </row>
    <row r="23" spans="2:22" x14ac:dyDescent="0.2">
      <c r="B23" s="12" t="s">
        <v>187</v>
      </c>
      <c r="C23" s="7">
        <v>37674</v>
      </c>
      <c r="D23" s="8" t="s">
        <v>234</v>
      </c>
      <c r="E23" s="8" t="s">
        <v>36</v>
      </c>
      <c r="F23" s="6">
        <v>454</v>
      </c>
      <c r="G23" s="6">
        <v>60</v>
      </c>
      <c r="H23" s="6">
        <v>6</v>
      </c>
      <c r="I23" s="6" t="s">
        <v>15</v>
      </c>
      <c r="J23" s="6" t="s">
        <v>18</v>
      </c>
      <c r="K23" s="6" t="s">
        <v>17</v>
      </c>
      <c r="L23" t="str">
        <f>VLOOKUP(E23,Lookup_Data!$C$7:$E$25,2,FALSE)</f>
        <v>England</v>
      </c>
      <c r="M23" t="str">
        <f>VLOOKUP(E23,Lookup_Data!$C$7:$E$25,3,FALSE)</f>
        <v>SWWU</v>
      </c>
      <c r="N23" s="12">
        <f t="shared" si="0"/>
        <v>0</v>
      </c>
      <c r="O23" s="12">
        <f t="shared" si="1"/>
        <v>5</v>
      </c>
      <c r="P23" s="12">
        <f t="shared" si="2"/>
        <v>1</v>
      </c>
      <c r="Q23" s="12">
        <f t="shared" si="6"/>
        <v>0</v>
      </c>
      <c r="R23" s="12" t="str">
        <f t="shared" si="7"/>
        <v/>
      </c>
      <c r="S23" s="12" t="str">
        <f t="shared" si="8"/>
        <v/>
      </c>
      <c r="T23" s="12">
        <f t="shared" si="3"/>
        <v>0</v>
      </c>
      <c r="U23" s="12">
        <f t="shared" si="4"/>
        <v>0</v>
      </c>
      <c r="V23" s="12">
        <f t="shared" si="5"/>
        <v>0</v>
      </c>
    </row>
    <row r="24" spans="2:22" x14ac:dyDescent="0.2">
      <c r="B24" s="12" t="s">
        <v>187</v>
      </c>
      <c r="C24" s="7">
        <v>37674</v>
      </c>
      <c r="D24" s="8" t="s">
        <v>239</v>
      </c>
      <c r="E24" s="8" t="s">
        <v>36</v>
      </c>
      <c r="F24" s="6">
        <v>452</v>
      </c>
      <c r="G24" s="6">
        <v>60</v>
      </c>
      <c r="H24" s="6">
        <v>2</v>
      </c>
      <c r="I24" s="6" t="s">
        <v>15</v>
      </c>
      <c r="J24" s="6" t="s">
        <v>18</v>
      </c>
      <c r="K24" s="6" t="s">
        <v>53</v>
      </c>
      <c r="L24" t="str">
        <f>VLOOKUP(E24,Lookup_Data!$C$7:$E$25,2,FALSE)</f>
        <v>England</v>
      </c>
      <c r="M24" t="str">
        <f>VLOOKUP(E24,Lookup_Data!$C$7:$E$25,3,FALSE)</f>
        <v>SWWU</v>
      </c>
      <c r="N24" s="12">
        <f t="shared" si="0"/>
        <v>0</v>
      </c>
      <c r="O24" s="12">
        <f t="shared" si="1"/>
        <v>6</v>
      </c>
      <c r="P24" s="12">
        <f t="shared" si="2"/>
        <v>2</v>
      </c>
      <c r="Q24" s="12">
        <f t="shared" si="6"/>
        <v>0</v>
      </c>
      <c r="R24" s="12" t="str">
        <f t="shared" si="7"/>
        <v/>
      </c>
      <c r="S24" s="12" t="str">
        <f t="shared" si="8"/>
        <v/>
      </c>
      <c r="T24" s="12">
        <f t="shared" si="3"/>
        <v>0</v>
      </c>
      <c r="U24" s="12">
        <f t="shared" si="4"/>
        <v>0</v>
      </c>
      <c r="V24" s="12">
        <f t="shared" si="5"/>
        <v>0</v>
      </c>
    </row>
    <row r="25" spans="2:22" x14ac:dyDescent="0.2">
      <c r="B25" s="12" t="s">
        <v>187</v>
      </c>
      <c r="C25" s="7">
        <v>37674</v>
      </c>
      <c r="D25" s="8" t="s">
        <v>245</v>
      </c>
      <c r="E25" s="8" t="s">
        <v>36</v>
      </c>
      <c r="F25" s="6">
        <v>450</v>
      </c>
      <c r="G25" s="6">
        <v>60</v>
      </c>
      <c r="H25" s="6">
        <v>3</v>
      </c>
      <c r="I25" s="6" t="s">
        <v>15</v>
      </c>
      <c r="J25" s="6" t="s">
        <v>18</v>
      </c>
      <c r="K25" s="6" t="s">
        <v>17</v>
      </c>
      <c r="L25" t="str">
        <f>VLOOKUP(E25,Lookup_Data!$C$7:$E$25,2,FALSE)</f>
        <v>England</v>
      </c>
      <c r="M25" t="str">
        <f>VLOOKUP(E25,Lookup_Data!$C$7:$E$25,3,FALSE)</f>
        <v>SWWU</v>
      </c>
      <c r="N25" s="12">
        <f t="shared" si="0"/>
        <v>0</v>
      </c>
      <c r="O25" s="12">
        <f t="shared" si="1"/>
        <v>7</v>
      </c>
      <c r="P25" s="12">
        <f t="shared" si="2"/>
        <v>3</v>
      </c>
      <c r="Q25" s="12">
        <f t="shared" si="6"/>
        <v>0</v>
      </c>
      <c r="R25" s="12" t="str">
        <f t="shared" si="7"/>
        <v/>
      </c>
      <c r="S25" s="12" t="str">
        <f t="shared" si="8"/>
        <v/>
      </c>
      <c r="T25" s="12">
        <f t="shared" si="3"/>
        <v>0</v>
      </c>
      <c r="U25" s="12">
        <f t="shared" si="4"/>
        <v>0</v>
      </c>
      <c r="V25" s="12">
        <f t="shared" si="5"/>
        <v>0</v>
      </c>
    </row>
    <row r="26" spans="2:22" x14ac:dyDescent="0.2">
      <c r="B26" s="12" t="s">
        <v>187</v>
      </c>
      <c r="C26" s="7">
        <v>37674</v>
      </c>
      <c r="D26" s="8" t="s">
        <v>275</v>
      </c>
      <c r="E26" s="8" t="s">
        <v>36</v>
      </c>
      <c r="F26" s="6">
        <v>385</v>
      </c>
      <c r="G26" s="6">
        <v>57</v>
      </c>
      <c r="H26" s="6">
        <v>6</v>
      </c>
      <c r="I26" s="6" t="s">
        <v>15</v>
      </c>
      <c r="J26" s="6" t="s">
        <v>18</v>
      </c>
      <c r="K26" s="6" t="s">
        <v>17</v>
      </c>
      <c r="L26" t="str">
        <f>VLOOKUP(E26,Lookup_Data!$C$7:$E$25,2,FALSE)</f>
        <v>England</v>
      </c>
      <c r="M26" t="str">
        <f>VLOOKUP(E26,Lookup_Data!$C$7:$E$25,3,FALSE)</f>
        <v>SWWU</v>
      </c>
      <c r="N26" s="12">
        <f t="shared" si="0"/>
        <v>0</v>
      </c>
      <c r="O26" s="12">
        <f t="shared" si="1"/>
        <v>8</v>
      </c>
      <c r="P26" s="12">
        <f t="shared" si="2"/>
        <v>4</v>
      </c>
      <c r="Q26" s="12">
        <f t="shared" si="6"/>
        <v>2</v>
      </c>
      <c r="R26" s="12" t="str">
        <f t="shared" si="7"/>
        <v>B</v>
      </c>
      <c r="S26" s="12" t="str">
        <f t="shared" si="8"/>
        <v>Bath 'B'</v>
      </c>
      <c r="T26" s="12">
        <f t="shared" si="3"/>
        <v>1741</v>
      </c>
      <c r="U26" s="12">
        <f t="shared" si="4"/>
        <v>237</v>
      </c>
      <c r="V26" s="12">
        <f t="shared" si="5"/>
        <v>17</v>
      </c>
    </row>
    <row r="27" spans="2:22" x14ac:dyDescent="0.2">
      <c r="B27" s="12" t="s">
        <v>187</v>
      </c>
      <c r="C27" s="7">
        <v>37674</v>
      </c>
      <c r="D27" s="13" t="s">
        <v>277</v>
      </c>
      <c r="E27" s="8" t="s">
        <v>36</v>
      </c>
      <c r="F27" s="6">
        <v>383</v>
      </c>
      <c r="G27" s="6">
        <v>60</v>
      </c>
      <c r="H27" s="6">
        <v>3</v>
      </c>
      <c r="I27" s="6" t="s">
        <v>15</v>
      </c>
      <c r="J27" s="6" t="s">
        <v>18</v>
      </c>
      <c r="K27" s="6" t="s">
        <v>53</v>
      </c>
      <c r="L27" t="str">
        <f>VLOOKUP(E27,Lookup_Data!$C$7:$E$25,2,FALSE)</f>
        <v>England</v>
      </c>
      <c r="M27" t="str">
        <f>VLOOKUP(E27,Lookup_Data!$C$7:$E$25,3,FALSE)</f>
        <v>SWWU</v>
      </c>
      <c r="N27" s="12">
        <f t="shared" si="0"/>
        <v>0</v>
      </c>
      <c r="O27" s="12">
        <f t="shared" si="1"/>
        <v>9</v>
      </c>
      <c r="P27" s="12">
        <f t="shared" si="2"/>
        <v>1</v>
      </c>
      <c r="Q27" s="12">
        <f t="shared" si="6"/>
        <v>0</v>
      </c>
      <c r="R27" s="12" t="str">
        <f t="shared" si="7"/>
        <v/>
      </c>
      <c r="S27" s="12" t="str">
        <f t="shared" si="8"/>
        <v/>
      </c>
      <c r="T27" s="12">
        <f t="shared" si="3"/>
        <v>0</v>
      </c>
      <c r="U27" s="12">
        <f t="shared" si="4"/>
        <v>0</v>
      </c>
      <c r="V27" s="12">
        <f t="shared" si="5"/>
        <v>0</v>
      </c>
    </row>
    <row r="28" spans="2:22" x14ac:dyDescent="0.2">
      <c r="B28" s="12" t="s">
        <v>187</v>
      </c>
      <c r="C28" s="7">
        <v>37674</v>
      </c>
      <c r="D28" s="8" t="s">
        <v>287</v>
      </c>
      <c r="E28" s="8" t="s">
        <v>36</v>
      </c>
      <c r="F28" s="6">
        <v>353</v>
      </c>
      <c r="G28" s="6">
        <v>57</v>
      </c>
      <c r="H28" s="6">
        <v>1</v>
      </c>
      <c r="I28" s="6" t="s">
        <v>15</v>
      </c>
      <c r="J28" s="6" t="s">
        <v>18</v>
      </c>
      <c r="K28" s="6" t="s">
        <v>17</v>
      </c>
      <c r="L28" t="str">
        <f>VLOOKUP(E28,Lookup_Data!$C$7:$E$25,2,FALSE)</f>
        <v>England</v>
      </c>
      <c r="M28" t="str">
        <f>VLOOKUP(E28,Lookup_Data!$C$7:$E$25,3,FALSE)</f>
        <v>SWWU</v>
      </c>
      <c r="N28" s="12">
        <f t="shared" si="0"/>
        <v>0</v>
      </c>
      <c r="O28" s="12">
        <f t="shared" si="1"/>
        <v>10</v>
      </c>
      <c r="P28" s="12">
        <f t="shared" si="2"/>
        <v>2</v>
      </c>
      <c r="Q28" s="12">
        <f t="shared" si="6"/>
        <v>0</v>
      </c>
      <c r="R28" s="12" t="str">
        <f t="shared" si="7"/>
        <v/>
      </c>
      <c r="S28" s="12" t="str">
        <f t="shared" si="8"/>
        <v/>
      </c>
      <c r="T28" s="12">
        <f t="shared" si="3"/>
        <v>0</v>
      </c>
      <c r="U28" s="12">
        <f t="shared" si="4"/>
        <v>0</v>
      </c>
      <c r="V28" s="12">
        <f t="shared" si="5"/>
        <v>0</v>
      </c>
    </row>
    <row r="29" spans="2:22" x14ac:dyDescent="0.2">
      <c r="B29" s="12" t="s">
        <v>187</v>
      </c>
      <c r="C29" s="7">
        <v>37674</v>
      </c>
      <c r="D29" s="8" t="s">
        <v>304</v>
      </c>
      <c r="E29" s="8" t="s">
        <v>36</v>
      </c>
      <c r="F29" s="6">
        <v>251</v>
      </c>
      <c r="G29" s="6">
        <v>47</v>
      </c>
      <c r="H29" s="6">
        <v>3</v>
      </c>
      <c r="I29" s="6" t="s">
        <v>15</v>
      </c>
      <c r="J29" s="6" t="s">
        <v>18</v>
      </c>
      <c r="K29" s="6" t="s">
        <v>53</v>
      </c>
      <c r="L29" t="str">
        <f>VLOOKUP(E29,Lookup_Data!$C$7:$E$25,2,FALSE)</f>
        <v>England</v>
      </c>
      <c r="M29" t="str">
        <f>VLOOKUP(E29,Lookup_Data!$C$7:$E$25,3,FALSE)</f>
        <v>SWWU</v>
      </c>
      <c r="N29" s="12">
        <f t="shared" si="0"/>
        <v>0</v>
      </c>
      <c r="O29" s="12">
        <f t="shared" si="1"/>
        <v>11</v>
      </c>
      <c r="P29" s="12">
        <f t="shared" si="2"/>
        <v>3</v>
      </c>
      <c r="Q29" s="12">
        <f t="shared" si="6"/>
        <v>3</v>
      </c>
      <c r="R29" s="12" t="str">
        <f t="shared" si="7"/>
        <v>C</v>
      </c>
      <c r="S29" s="12" t="str">
        <f t="shared" si="8"/>
        <v>Bath 'C'</v>
      </c>
      <c r="T29" s="12">
        <f t="shared" si="3"/>
        <v>987</v>
      </c>
      <c r="U29" s="12">
        <f t="shared" si="4"/>
        <v>164</v>
      </c>
      <c r="V29" s="12">
        <f t="shared" si="5"/>
        <v>7</v>
      </c>
    </row>
    <row r="30" spans="2:22" x14ac:dyDescent="0.2">
      <c r="B30" s="12" t="s">
        <v>187</v>
      </c>
      <c r="C30" s="7">
        <v>37674</v>
      </c>
      <c r="D30" s="8" t="s">
        <v>20</v>
      </c>
      <c r="E30" s="8" t="s">
        <v>21</v>
      </c>
      <c r="F30" s="6">
        <v>583</v>
      </c>
      <c r="G30" s="6">
        <v>60</v>
      </c>
      <c r="H30" s="6">
        <v>44</v>
      </c>
      <c r="I30" s="6" t="s">
        <v>22</v>
      </c>
      <c r="J30" s="6" t="s">
        <v>18</v>
      </c>
      <c r="K30" s="6" t="s">
        <v>17</v>
      </c>
      <c r="L30" t="str">
        <f>VLOOKUP(E30,Lookup_Data!$C$7:$E$25,2,FALSE)</f>
        <v>England</v>
      </c>
      <c r="M30" t="str">
        <f>VLOOKUP(E30,Lookup_Data!$C$7:$E$25,3,FALSE)</f>
        <v>BUTTS</v>
      </c>
      <c r="N30" s="12">
        <f t="shared" si="0"/>
        <v>1</v>
      </c>
      <c r="O30" s="12">
        <f t="shared" si="1"/>
        <v>1</v>
      </c>
      <c r="P30" s="12">
        <f t="shared" si="2"/>
        <v>1</v>
      </c>
      <c r="Q30" s="12">
        <f t="shared" si="6"/>
        <v>0</v>
      </c>
      <c r="R30" s="12" t="str">
        <f t="shared" si="7"/>
        <v/>
      </c>
      <c r="S30" s="12" t="str">
        <f t="shared" si="8"/>
        <v/>
      </c>
      <c r="T30" s="12">
        <f t="shared" si="3"/>
        <v>0</v>
      </c>
      <c r="U30" s="12">
        <f t="shared" si="4"/>
        <v>0</v>
      </c>
      <c r="V30" s="12">
        <f t="shared" si="5"/>
        <v>0</v>
      </c>
    </row>
    <row r="31" spans="2:22" x14ac:dyDescent="0.2">
      <c r="B31" s="12" t="s">
        <v>187</v>
      </c>
      <c r="C31" s="7">
        <v>37667</v>
      </c>
      <c r="D31" s="8" t="s">
        <v>93</v>
      </c>
      <c r="E31" s="8" t="s">
        <v>21</v>
      </c>
      <c r="F31" s="6">
        <v>524</v>
      </c>
      <c r="G31" s="6">
        <v>60</v>
      </c>
      <c r="H31" s="6">
        <v>13</v>
      </c>
      <c r="I31" s="6" t="s">
        <v>15</v>
      </c>
      <c r="J31" s="6" t="s">
        <v>18</v>
      </c>
      <c r="K31" s="6" t="s">
        <v>17</v>
      </c>
      <c r="L31" t="str">
        <f>VLOOKUP(E31,Lookup_Data!$C$7:$E$25,2,FALSE)</f>
        <v>England</v>
      </c>
      <c r="M31" t="str">
        <f>VLOOKUP(E31,Lookup_Data!$C$7:$E$25,3,FALSE)</f>
        <v>BUTTS</v>
      </c>
      <c r="N31" s="12">
        <f t="shared" si="0"/>
        <v>0</v>
      </c>
      <c r="O31" s="12">
        <f t="shared" si="1"/>
        <v>2</v>
      </c>
      <c r="P31" s="12">
        <f t="shared" si="2"/>
        <v>2</v>
      </c>
      <c r="Q31" s="12">
        <f t="shared" si="6"/>
        <v>0</v>
      </c>
      <c r="R31" s="12" t="str">
        <f t="shared" si="7"/>
        <v/>
      </c>
      <c r="S31" s="12" t="str">
        <f t="shared" si="8"/>
        <v/>
      </c>
      <c r="T31" s="12">
        <f t="shared" si="3"/>
        <v>0</v>
      </c>
      <c r="U31" s="12">
        <f t="shared" si="4"/>
        <v>0</v>
      </c>
      <c r="V31" s="12">
        <f t="shared" si="5"/>
        <v>0</v>
      </c>
    </row>
    <row r="32" spans="2:22" x14ac:dyDescent="0.2">
      <c r="B32" s="12" t="s">
        <v>187</v>
      </c>
      <c r="C32" s="7">
        <v>37667</v>
      </c>
      <c r="D32" s="8" t="s">
        <v>114</v>
      </c>
      <c r="E32" s="8" t="s">
        <v>21</v>
      </c>
      <c r="F32" s="6">
        <v>516</v>
      </c>
      <c r="G32" s="6">
        <v>60</v>
      </c>
      <c r="H32" s="6">
        <v>15</v>
      </c>
      <c r="I32" s="6" t="s">
        <v>22</v>
      </c>
      <c r="J32" s="6" t="s">
        <v>18</v>
      </c>
      <c r="K32" s="6" t="s">
        <v>17</v>
      </c>
      <c r="L32" t="str">
        <f>VLOOKUP(E32,Lookup_Data!$C$7:$E$25,2,FALSE)</f>
        <v>England</v>
      </c>
      <c r="M32" t="str">
        <f>VLOOKUP(E32,Lookup_Data!$C$7:$E$25,3,FALSE)</f>
        <v>BUTTS</v>
      </c>
      <c r="N32" s="12">
        <f t="shared" si="0"/>
        <v>0</v>
      </c>
      <c r="O32" s="12">
        <f t="shared" si="1"/>
        <v>3</v>
      </c>
      <c r="P32" s="12">
        <f t="shared" si="2"/>
        <v>3</v>
      </c>
      <c r="Q32" s="12">
        <f t="shared" si="6"/>
        <v>0</v>
      </c>
      <c r="R32" s="12" t="str">
        <f t="shared" si="7"/>
        <v/>
      </c>
      <c r="S32" s="12" t="str">
        <f t="shared" si="8"/>
        <v/>
      </c>
      <c r="T32" s="12">
        <f t="shared" si="3"/>
        <v>0</v>
      </c>
      <c r="U32" s="12">
        <f t="shared" si="4"/>
        <v>0</v>
      </c>
      <c r="V32" s="12">
        <f t="shared" si="5"/>
        <v>0</v>
      </c>
    </row>
    <row r="33" spans="2:22" x14ac:dyDescent="0.2">
      <c r="B33" s="12" t="s">
        <v>187</v>
      </c>
      <c r="C33" s="7">
        <v>37674</v>
      </c>
      <c r="D33" s="8" t="s">
        <v>130</v>
      </c>
      <c r="E33" s="8" t="s">
        <v>21</v>
      </c>
      <c r="F33" s="6">
        <v>489</v>
      </c>
      <c r="G33" s="6">
        <v>60</v>
      </c>
      <c r="H33" s="6">
        <v>11</v>
      </c>
      <c r="I33" s="6" t="s">
        <v>22</v>
      </c>
      <c r="J33" s="6" t="s">
        <v>18</v>
      </c>
      <c r="K33" s="6" t="s">
        <v>17</v>
      </c>
      <c r="L33" t="str">
        <f>VLOOKUP(E33,Lookup_Data!$C$7:$E$25,2,FALSE)</f>
        <v>England</v>
      </c>
      <c r="M33" t="str">
        <f>VLOOKUP(E33,Lookup_Data!$C$7:$E$25,3,FALSE)</f>
        <v>BUTTS</v>
      </c>
      <c r="N33" s="12">
        <f t="shared" si="0"/>
        <v>0</v>
      </c>
      <c r="O33" s="12">
        <f t="shared" si="1"/>
        <v>4</v>
      </c>
      <c r="P33" s="12">
        <f t="shared" si="2"/>
        <v>4</v>
      </c>
      <c r="Q33" s="12">
        <f t="shared" si="6"/>
        <v>1</v>
      </c>
      <c r="R33" s="12" t="str">
        <f t="shared" si="7"/>
        <v>A</v>
      </c>
      <c r="S33" s="12" t="str">
        <f t="shared" si="8"/>
        <v>Birmingham 'A'</v>
      </c>
      <c r="T33" s="12">
        <f t="shared" si="3"/>
        <v>2112</v>
      </c>
      <c r="U33" s="12">
        <f t="shared" si="4"/>
        <v>240</v>
      </c>
      <c r="V33" s="12">
        <f t="shared" si="5"/>
        <v>83</v>
      </c>
    </row>
    <row r="34" spans="2:22" x14ac:dyDescent="0.2">
      <c r="B34" s="12" t="s">
        <v>187</v>
      </c>
      <c r="C34" s="7">
        <v>37674</v>
      </c>
      <c r="D34" s="8" t="s">
        <v>170</v>
      </c>
      <c r="E34" s="8" t="s">
        <v>21</v>
      </c>
      <c r="F34" s="6">
        <v>462</v>
      </c>
      <c r="G34" s="6">
        <v>60</v>
      </c>
      <c r="H34" s="6">
        <v>7</v>
      </c>
      <c r="I34" s="6" t="s">
        <v>15</v>
      </c>
      <c r="J34" s="6" t="s">
        <v>18</v>
      </c>
      <c r="K34" s="6" t="s">
        <v>17</v>
      </c>
      <c r="L34" t="str">
        <f>VLOOKUP(E34,Lookup_Data!$C$7:$E$25,2,FALSE)</f>
        <v>England</v>
      </c>
      <c r="M34" t="str">
        <f>VLOOKUP(E34,Lookup_Data!$C$7:$E$25,3,FALSE)</f>
        <v>BUTTS</v>
      </c>
      <c r="N34" s="12">
        <f t="shared" si="0"/>
        <v>0</v>
      </c>
      <c r="O34" s="12">
        <f t="shared" si="1"/>
        <v>5</v>
      </c>
      <c r="P34" s="12">
        <f t="shared" si="2"/>
        <v>1</v>
      </c>
      <c r="Q34" s="12">
        <f t="shared" si="6"/>
        <v>0</v>
      </c>
      <c r="R34" s="12" t="str">
        <f t="shared" si="7"/>
        <v/>
      </c>
      <c r="S34" s="12" t="str">
        <f t="shared" si="8"/>
        <v/>
      </c>
      <c r="T34" s="12">
        <f t="shared" si="3"/>
        <v>0</v>
      </c>
      <c r="U34" s="12">
        <f t="shared" si="4"/>
        <v>0</v>
      </c>
      <c r="V34" s="12">
        <f t="shared" si="5"/>
        <v>0</v>
      </c>
    </row>
    <row r="35" spans="2:22" x14ac:dyDescent="0.2">
      <c r="B35" s="12" t="s">
        <v>187</v>
      </c>
      <c r="C35" s="7">
        <v>37660</v>
      </c>
      <c r="D35" s="8" t="s">
        <v>159</v>
      </c>
      <c r="E35" s="8" t="s">
        <v>21</v>
      </c>
      <c r="F35" s="6">
        <v>461</v>
      </c>
      <c r="G35" s="6">
        <v>60</v>
      </c>
      <c r="H35" s="6">
        <v>6</v>
      </c>
      <c r="I35" s="6" t="s">
        <v>15</v>
      </c>
      <c r="J35" s="6" t="s">
        <v>18</v>
      </c>
      <c r="K35" s="6" t="s">
        <v>53</v>
      </c>
      <c r="L35" t="str">
        <f>VLOOKUP(E35,Lookup_Data!$C$7:$E$25,2,FALSE)</f>
        <v>England</v>
      </c>
      <c r="M35" t="str">
        <f>VLOOKUP(E35,Lookup_Data!$C$7:$E$25,3,FALSE)</f>
        <v>BUTTS</v>
      </c>
      <c r="N35" s="12">
        <f t="shared" si="0"/>
        <v>0</v>
      </c>
      <c r="O35" s="12">
        <f t="shared" si="1"/>
        <v>6</v>
      </c>
      <c r="P35" s="12">
        <f t="shared" si="2"/>
        <v>2</v>
      </c>
      <c r="Q35" s="12">
        <f t="shared" si="6"/>
        <v>0</v>
      </c>
      <c r="R35" s="12" t="str">
        <f t="shared" si="7"/>
        <v/>
      </c>
      <c r="S35" s="12" t="str">
        <f t="shared" si="8"/>
        <v/>
      </c>
      <c r="T35" s="12">
        <f t="shared" si="3"/>
        <v>0</v>
      </c>
      <c r="U35" s="12">
        <f t="shared" si="4"/>
        <v>0</v>
      </c>
      <c r="V35" s="12">
        <f t="shared" si="5"/>
        <v>0</v>
      </c>
    </row>
    <row r="36" spans="2:22" x14ac:dyDescent="0.2">
      <c r="B36" s="12" t="s">
        <v>187</v>
      </c>
      <c r="C36" s="7">
        <v>37674</v>
      </c>
      <c r="D36" s="8" t="s">
        <v>101</v>
      </c>
      <c r="E36" s="8" t="s">
        <v>21</v>
      </c>
      <c r="F36" s="6">
        <v>456</v>
      </c>
      <c r="G36" s="6">
        <v>60</v>
      </c>
      <c r="H36" s="6">
        <v>4</v>
      </c>
      <c r="I36" s="6" t="s">
        <v>22</v>
      </c>
      <c r="J36" s="6" t="s">
        <v>18</v>
      </c>
      <c r="K36" s="6" t="s">
        <v>53</v>
      </c>
      <c r="L36" t="str">
        <f>VLOOKUP(E36,Lookup_Data!$C$7:$E$25,2,FALSE)</f>
        <v>England</v>
      </c>
      <c r="M36" t="str">
        <f>VLOOKUP(E36,Lookup_Data!$C$7:$E$25,3,FALSE)</f>
        <v>BUTTS</v>
      </c>
      <c r="N36" s="12">
        <f t="shared" si="0"/>
        <v>0</v>
      </c>
      <c r="O36" s="12">
        <f t="shared" si="1"/>
        <v>7</v>
      </c>
      <c r="P36" s="12">
        <f t="shared" si="2"/>
        <v>3</v>
      </c>
      <c r="Q36" s="12">
        <f t="shared" si="6"/>
        <v>0</v>
      </c>
      <c r="R36" s="12" t="str">
        <f t="shared" si="7"/>
        <v/>
      </c>
      <c r="S36" s="12" t="str">
        <f t="shared" si="8"/>
        <v/>
      </c>
      <c r="T36" s="12">
        <f t="shared" si="3"/>
        <v>0</v>
      </c>
      <c r="U36" s="12">
        <f t="shared" si="4"/>
        <v>0</v>
      </c>
      <c r="V36" s="12">
        <f t="shared" si="5"/>
        <v>0</v>
      </c>
    </row>
    <row r="37" spans="2:22" x14ac:dyDescent="0.2">
      <c r="B37" s="12" t="s">
        <v>187</v>
      </c>
      <c r="C37" s="7">
        <v>37667</v>
      </c>
      <c r="D37" s="8" t="s">
        <v>140</v>
      </c>
      <c r="E37" s="8" t="s">
        <v>21</v>
      </c>
      <c r="F37" s="6">
        <v>453</v>
      </c>
      <c r="G37" s="6">
        <v>60</v>
      </c>
      <c r="H37" s="6">
        <v>5</v>
      </c>
      <c r="I37" s="6" t="s">
        <v>15</v>
      </c>
      <c r="J37" s="6" t="s">
        <v>18</v>
      </c>
      <c r="K37" s="6" t="s">
        <v>53</v>
      </c>
      <c r="L37" t="str">
        <f>VLOOKUP(E37,Lookup_Data!$C$7:$E$25,2,FALSE)</f>
        <v>England</v>
      </c>
      <c r="M37" t="str">
        <f>VLOOKUP(E37,Lookup_Data!$C$7:$E$25,3,FALSE)</f>
        <v>BUTTS</v>
      </c>
      <c r="N37" s="12">
        <f t="shared" si="0"/>
        <v>0</v>
      </c>
      <c r="O37" s="12">
        <f t="shared" si="1"/>
        <v>8</v>
      </c>
      <c r="P37" s="12">
        <f t="shared" si="2"/>
        <v>4</v>
      </c>
      <c r="Q37" s="12">
        <f t="shared" si="6"/>
        <v>2</v>
      </c>
      <c r="R37" s="12" t="str">
        <f t="shared" si="7"/>
        <v>B</v>
      </c>
      <c r="S37" s="12" t="str">
        <f t="shared" si="8"/>
        <v>Birmingham 'B'</v>
      </c>
      <c r="T37" s="12">
        <f t="shared" si="3"/>
        <v>1832</v>
      </c>
      <c r="U37" s="12">
        <f t="shared" si="4"/>
        <v>240</v>
      </c>
      <c r="V37" s="12">
        <f t="shared" si="5"/>
        <v>22</v>
      </c>
    </row>
    <row r="38" spans="2:22" x14ac:dyDescent="0.2">
      <c r="B38" s="12" t="s">
        <v>187</v>
      </c>
      <c r="C38" s="7">
        <v>37660</v>
      </c>
      <c r="D38" s="8" t="s">
        <v>163</v>
      </c>
      <c r="E38" s="8" t="s">
        <v>21</v>
      </c>
      <c r="F38" s="6">
        <v>439</v>
      </c>
      <c r="G38" s="6">
        <v>60</v>
      </c>
      <c r="H38" s="6">
        <v>7</v>
      </c>
      <c r="I38" s="6" t="s">
        <v>15</v>
      </c>
      <c r="J38" s="6" t="s">
        <v>18</v>
      </c>
      <c r="K38" s="6" t="s">
        <v>53</v>
      </c>
      <c r="L38" t="str">
        <f>VLOOKUP(E38,Lookup_Data!$C$7:$E$25,2,FALSE)</f>
        <v>England</v>
      </c>
      <c r="M38" t="str">
        <f>VLOOKUP(E38,Lookup_Data!$C$7:$E$25,3,FALSE)</f>
        <v>BUTTS</v>
      </c>
      <c r="N38" s="12">
        <f t="shared" si="0"/>
        <v>0</v>
      </c>
      <c r="O38" s="12">
        <f t="shared" si="1"/>
        <v>9</v>
      </c>
      <c r="P38" s="12">
        <f t="shared" si="2"/>
        <v>1</v>
      </c>
      <c r="Q38" s="12">
        <f t="shared" si="6"/>
        <v>0</v>
      </c>
      <c r="R38" s="12" t="str">
        <f t="shared" si="7"/>
        <v/>
      </c>
      <c r="S38" s="12" t="str">
        <f t="shared" si="8"/>
        <v/>
      </c>
      <c r="T38" s="12">
        <f t="shared" si="3"/>
        <v>0</v>
      </c>
      <c r="U38" s="12">
        <f t="shared" si="4"/>
        <v>0</v>
      </c>
      <c r="V38" s="12">
        <f t="shared" si="5"/>
        <v>0</v>
      </c>
    </row>
    <row r="39" spans="2:22" x14ac:dyDescent="0.2">
      <c r="B39" s="12" t="s">
        <v>187</v>
      </c>
      <c r="C39" s="7">
        <v>37646</v>
      </c>
      <c r="D39" s="8" t="s">
        <v>112</v>
      </c>
      <c r="E39" s="8" t="s">
        <v>21</v>
      </c>
      <c r="F39" s="6">
        <v>431</v>
      </c>
      <c r="G39" s="6">
        <v>58</v>
      </c>
      <c r="H39" s="6">
        <v>5</v>
      </c>
      <c r="I39" s="6" t="s">
        <v>15</v>
      </c>
      <c r="J39" s="6" t="s">
        <v>18</v>
      </c>
      <c r="K39" s="6" t="s">
        <v>17</v>
      </c>
      <c r="L39" t="str">
        <f>VLOOKUP(E39,Lookup_Data!$C$7:$E$25,2,FALSE)</f>
        <v>England</v>
      </c>
      <c r="M39" t="str">
        <f>VLOOKUP(E39,Lookup_Data!$C$7:$E$25,3,FALSE)</f>
        <v>BUTTS</v>
      </c>
      <c r="N39" s="12">
        <f t="shared" si="0"/>
        <v>0</v>
      </c>
      <c r="O39" s="12">
        <f t="shared" si="1"/>
        <v>10</v>
      </c>
      <c r="P39" s="12">
        <f t="shared" si="2"/>
        <v>2</v>
      </c>
      <c r="Q39" s="12">
        <f t="shared" si="6"/>
        <v>0</v>
      </c>
      <c r="R39" s="12" t="str">
        <f t="shared" si="7"/>
        <v/>
      </c>
      <c r="S39" s="12" t="str">
        <f t="shared" si="8"/>
        <v/>
      </c>
      <c r="T39" s="12">
        <f t="shared" ref="T39:T70" si="9">IF($P39=1,F39,IF($P39=2,F39+F38,IF($P39=3,F39+F38+F37,IF($P39=4,F39+F38+F37+F36,0))))*IF($N40=1,1,IF($P39=4,1,0))</f>
        <v>0</v>
      </c>
      <c r="U39" s="12">
        <f t="shared" ref="U39:U70" si="10">IF($P39=1,G39,IF($P39=2,G39+G38,IF($P39=3,G39+G38+G37,IF($P39=4,G39+G38+G37+G36,0))))*IF($N40=1,1,IF($P39=4,1,0))</f>
        <v>0</v>
      </c>
      <c r="V39" s="12">
        <f t="shared" ref="V39:V70" si="11">IF($P39=1,H39,IF($P39=2,H39+H38,IF($P39=3,H39+H38+H37,IF($P39=4,H39+H38+H37+H36,0))))*IF($N40=1,1,IF($P39=4,1,0))</f>
        <v>0</v>
      </c>
    </row>
    <row r="40" spans="2:22" x14ac:dyDescent="0.2">
      <c r="B40" s="12" t="s">
        <v>187</v>
      </c>
      <c r="C40" s="7">
        <v>37674</v>
      </c>
      <c r="D40" s="8" t="s">
        <v>268</v>
      </c>
      <c r="E40" s="8" t="s">
        <v>21</v>
      </c>
      <c r="F40" s="6">
        <v>396</v>
      </c>
      <c r="G40" s="6">
        <v>60</v>
      </c>
      <c r="H40" s="6">
        <v>4</v>
      </c>
      <c r="I40" s="6" t="s">
        <v>22</v>
      </c>
      <c r="J40" s="6" t="s">
        <v>18</v>
      </c>
      <c r="K40" s="6" t="s">
        <v>17</v>
      </c>
      <c r="L40" t="str">
        <f>VLOOKUP(E40,Lookup_Data!$C$7:$E$25,2,FALSE)</f>
        <v>England</v>
      </c>
      <c r="M40" t="str">
        <f>VLOOKUP(E40,Lookup_Data!$C$7:$E$25,3,FALSE)</f>
        <v>BUTTS</v>
      </c>
      <c r="N40" s="12">
        <f t="shared" si="0"/>
        <v>0</v>
      </c>
      <c r="O40" s="12">
        <f t="shared" si="1"/>
        <v>11</v>
      </c>
      <c r="P40" s="12">
        <f t="shared" si="2"/>
        <v>3</v>
      </c>
      <c r="Q40" s="12">
        <f t="shared" si="6"/>
        <v>0</v>
      </c>
      <c r="R40" s="12" t="str">
        <f t="shared" si="7"/>
        <v/>
      </c>
      <c r="S40" s="12" t="str">
        <f t="shared" si="8"/>
        <v/>
      </c>
      <c r="T40" s="12">
        <f t="shared" si="9"/>
        <v>0</v>
      </c>
      <c r="U40" s="12">
        <f t="shared" si="10"/>
        <v>0</v>
      </c>
      <c r="V40" s="12">
        <f t="shared" si="11"/>
        <v>0</v>
      </c>
    </row>
    <row r="41" spans="2:22" x14ac:dyDescent="0.2">
      <c r="B41" s="12" t="s">
        <v>187</v>
      </c>
      <c r="C41" s="7">
        <v>37674</v>
      </c>
      <c r="D41" s="8" t="s">
        <v>269</v>
      </c>
      <c r="E41" s="8" t="s">
        <v>21</v>
      </c>
      <c r="F41" s="6">
        <v>394</v>
      </c>
      <c r="G41" s="6">
        <v>60</v>
      </c>
      <c r="H41" s="6">
        <v>6</v>
      </c>
      <c r="I41" s="6" t="s">
        <v>22</v>
      </c>
      <c r="J41" s="6" t="s">
        <v>18</v>
      </c>
      <c r="K41" s="6" t="s">
        <v>53</v>
      </c>
      <c r="L41" t="str">
        <f>VLOOKUP(E41,Lookup_Data!$C$7:$E$25,2,FALSE)</f>
        <v>England</v>
      </c>
      <c r="M41" t="str">
        <f>VLOOKUP(E41,Lookup_Data!$C$7:$E$25,3,FALSE)</f>
        <v>BUTTS</v>
      </c>
      <c r="N41" s="12">
        <f t="shared" si="0"/>
        <v>0</v>
      </c>
      <c r="O41" s="12">
        <f t="shared" si="1"/>
        <v>12</v>
      </c>
      <c r="P41" s="12">
        <f t="shared" si="2"/>
        <v>4</v>
      </c>
      <c r="Q41" s="12">
        <f t="shared" si="6"/>
        <v>3</v>
      </c>
      <c r="R41" s="12" t="str">
        <f t="shared" si="7"/>
        <v>C</v>
      </c>
      <c r="S41" s="12" t="str">
        <f t="shared" si="8"/>
        <v>Birmingham 'C'</v>
      </c>
      <c r="T41" s="12">
        <f t="shared" si="9"/>
        <v>1660</v>
      </c>
      <c r="U41" s="12">
        <f t="shared" si="10"/>
        <v>238</v>
      </c>
      <c r="V41" s="12">
        <f t="shared" si="11"/>
        <v>22</v>
      </c>
    </row>
    <row r="42" spans="2:22" x14ac:dyDescent="0.2">
      <c r="B42" s="12" t="s">
        <v>187</v>
      </c>
      <c r="C42" s="7">
        <v>37667</v>
      </c>
      <c r="D42" s="8" t="s">
        <v>273</v>
      </c>
      <c r="E42" s="8" t="s">
        <v>21</v>
      </c>
      <c r="F42" s="6">
        <v>391</v>
      </c>
      <c r="G42" s="6">
        <v>57</v>
      </c>
      <c r="H42" s="6">
        <v>4</v>
      </c>
      <c r="I42" s="6" t="s">
        <v>15</v>
      </c>
      <c r="J42" s="6" t="s">
        <v>18</v>
      </c>
      <c r="K42" s="6" t="s">
        <v>53</v>
      </c>
      <c r="L42" t="str">
        <f>VLOOKUP(E42,Lookup_Data!$C$7:$E$25,2,FALSE)</f>
        <v>England</v>
      </c>
      <c r="M42" t="str">
        <f>VLOOKUP(E42,Lookup_Data!$C$7:$E$25,3,FALSE)</f>
        <v>BUTTS</v>
      </c>
      <c r="N42" s="12">
        <f t="shared" si="0"/>
        <v>0</v>
      </c>
      <c r="O42" s="12">
        <f t="shared" si="1"/>
        <v>13</v>
      </c>
      <c r="P42" s="12">
        <f t="shared" si="2"/>
        <v>1</v>
      </c>
      <c r="Q42" s="12">
        <f t="shared" si="6"/>
        <v>0</v>
      </c>
      <c r="R42" s="12" t="str">
        <f t="shared" si="7"/>
        <v/>
      </c>
      <c r="S42" s="12" t="str">
        <f t="shared" si="8"/>
        <v/>
      </c>
      <c r="T42" s="12">
        <f t="shared" si="9"/>
        <v>0</v>
      </c>
      <c r="U42" s="12">
        <f t="shared" si="10"/>
        <v>0</v>
      </c>
      <c r="V42" s="12">
        <f t="shared" si="11"/>
        <v>0</v>
      </c>
    </row>
    <row r="43" spans="2:22" x14ac:dyDescent="0.2">
      <c r="B43" s="12" t="s">
        <v>187</v>
      </c>
      <c r="C43" s="7">
        <v>37660</v>
      </c>
      <c r="D43" s="8" t="s">
        <v>276</v>
      </c>
      <c r="E43" s="8" t="s">
        <v>21</v>
      </c>
      <c r="F43" s="6">
        <v>384</v>
      </c>
      <c r="G43" s="6">
        <v>57</v>
      </c>
      <c r="H43" s="6">
        <v>3</v>
      </c>
      <c r="I43" s="6" t="s">
        <v>15</v>
      </c>
      <c r="J43" s="6" t="s">
        <v>18</v>
      </c>
      <c r="K43" s="6" t="s">
        <v>53</v>
      </c>
      <c r="L43" t="str">
        <f>VLOOKUP(E43,Lookup_Data!$C$7:$E$25,2,FALSE)</f>
        <v>England</v>
      </c>
      <c r="M43" t="str">
        <f>VLOOKUP(E43,Lookup_Data!$C$7:$E$25,3,FALSE)</f>
        <v>BUTTS</v>
      </c>
      <c r="N43" s="12">
        <f t="shared" si="0"/>
        <v>0</v>
      </c>
      <c r="O43" s="12">
        <f t="shared" si="1"/>
        <v>14</v>
      </c>
      <c r="P43" s="12">
        <f t="shared" si="2"/>
        <v>2</v>
      </c>
      <c r="Q43" s="12">
        <f t="shared" si="6"/>
        <v>0</v>
      </c>
      <c r="R43" s="12" t="str">
        <f t="shared" si="7"/>
        <v/>
      </c>
      <c r="S43" s="12" t="str">
        <f t="shared" si="8"/>
        <v/>
      </c>
      <c r="T43" s="12">
        <f t="shared" si="9"/>
        <v>0</v>
      </c>
      <c r="U43" s="12">
        <f t="shared" si="10"/>
        <v>0</v>
      </c>
      <c r="V43" s="12">
        <f t="shared" si="11"/>
        <v>0</v>
      </c>
    </row>
    <row r="44" spans="2:22" x14ac:dyDescent="0.2">
      <c r="B44" s="12" t="s">
        <v>187</v>
      </c>
      <c r="C44" s="7">
        <v>37667</v>
      </c>
      <c r="D44" s="8" t="s">
        <v>288</v>
      </c>
      <c r="E44" s="8" t="s">
        <v>21</v>
      </c>
      <c r="F44" s="6">
        <v>352</v>
      </c>
      <c r="G44" s="6">
        <v>58</v>
      </c>
      <c r="H44" s="6">
        <v>3</v>
      </c>
      <c r="I44" s="6" t="s">
        <v>22</v>
      </c>
      <c r="J44" s="6" t="s">
        <v>18</v>
      </c>
      <c r="K44" s="6" t="s">
        <v>53</v>
      </c>
      <c r="L44" t="str">
        <f>VLOOKUP(E44,Lookup_Data!$C$7:$E$25,2,FALSE)</f>
        <v>England</v>
      </c>
      <c r="M44" t="str">
        <f>VLOOKUP(E44,Lookup_Data!$C$7:$E$25,3,FALSE)</f>
        <v>BUTTS</v>
      </c>
      <c r="N44" s="12">
        <f t="shared" si="0"/>
        <v>0</v>
      </c>
      <c r="O44" s="12">
        <f t="shared" si="1"/>
        <v>15</v>
      </c>
      <c r="P44" s="12">
        <f t="shared" si="2"/>
        <v>3</v>
      </c>
      <c r="Q44" s="12">
        <f t="shared" si="6"/>
        <v>0</v>
      </c>
      <c r="R44" s="12" t="str">
        <f t="shared" si="7"/>
        <v/>
      </c>
      <c r="S44" s="12" t="str">
        <f t="shared" si="8"/>
        <v/>
      </c>
      <c r="T44" s="12">
        <f t="shared" si="9"/>
        <v>0</v>
      </c>
      <c r="U44" s="12">
        <f t="shared" si="10"/>
        <v>0</v>
      </c>
      <c r="V44" s="12">
        <f t="shared" si="11"/>
        <v>0</v>
      </c>
    </row>
    <row r="45" spans="2:22" x14ac:dyDescent="0.2">
      <c r="B45" s="12" t="s">
        <v>187</v>
      </c>
      <c r="C45" s="7">
        <v>37660</v>
      </c>
      <c r="D45" s="8" t="s">
        <v>161</v>
      </c>
      <c r="E45" s="8" t="s">
        <v>21</v>
      </c>
      <c r="F45" s="6">
        <v>335</v>
      </c>
      <c r="G45" s="6">
        <v>58</v>
      </c>
      <c r="H45" s="6">
        <v>3</v>
      </c>
      <c r="I45" s="6" t="s">
        <v>15</v>
      </c>
      <c r="J45" s="6" t="s">
        <v>18</v>
      </c>
      <c r="K45" s="6" t="s">
        <v>53</v>
      </c>
      <c r="L45" t="str">
        <f>VLOOKUP(E45,Lookup_Data!$C$7:$E$25,2,FALSE)</f>
        <v>England</v>
      </c>
      <c r="M45" t="str">
        <f>VLOOKUP(E45,Lookup_Data!$C$7:$E$25,3,FALSE)</f>
        <v>BUTTS</v>
      </c>
      <c r="N45" s="12">
        <f t="shared" si="0"/>
        <v>0</v>
      </c>
      <c r="O45" s="12">
        <f t="shared" si="1"/>
        <v>16</v>
      </c>
      <c r="P45" s="12">
        <f t="shared" si="2"/>
        <v>4</v>
      </c>
      <c r="Q45" s="12">
        <f t="shared" si="6"/>
        <v>4</v>
      </c>
      <c r="R45" s="12" t="str">
        <f t="shared" si="7"/>
        <v>D</v>
      </c>
      <c r="S45" s="12" t="str">
        <f t="shared" si="8"/>
        <v>Birmingham 'D'</v>
      </c>
      <c r="T45" s="12">
        <f t="shared" si="9"/>
        <v>1462</v>
      </c>
      <c r="U45" s="12">
        <f t="shared" si="10"/>
        <v>230</v>
      </c>
      <c r="V45" s="12">
        <f t="shared" si="11"/>
        <v>13</v>
      </c>
    </row>
    <row r="46" spans="2:22" x14ac:dyDescent="0.2">
      <c r="B46" s="12" t="s">
        <v>187</v>
      </c>
      <c r="C46" s="7">
        <v>37674</v>
      </c>
      <c r="D46" s="8" t="s">
        <v>307</v>
      </c>
      <c r="E46" s="8" t="s">
        <v>21</v>
      </c>
      <c r="F46" s="6">
        <v>172</v>
      </c>
      <c r="G46" s="6">
        <v>41</v>
      </c>
      <c r="H46" s="6">
        <v>0</v>
      </c>
      <c r="I46" s="6" t="s">
        <v>22</v>
      </c>
      <c r="J46" s="6" t="s">
        <v>18</v>
      </c>
      <c r="K46" s="6" t="s">
        <v>53</v>
      </c>
      <c r="L46" t="str">
        <f>VLOOKUP(E46,Lookup_Data!$C$7:$E$25,2,FALSE)</f>
        <v>England</v>
      </c>
      <c r="M46" t="str">
        <f>VLOOKUP(E46,Lookup_Data!$C$7:$E$25,3,FALSE)</f>
        <v>BUTTS</v>
      </c>
      <c r="N46" s="12">
        <f t="shared" si="0"/>
        <v>0</v>
      </c>
      <c r="O46" s="12">
        <f t="shared" si="1"/>
        <v>17</v>
      </c>
      <c r="P46" s="12">
        <f t="shared" si="2"/>
        <v>1</v>
      </c>
      <c r="Q46" s="12">
        <f t="shared" si="6"/>
        <v>5</v>
      </c>
      <c r="R46" s="12" t="str">
        <f t="shared" si="7"/>
        <v>E</v>
      </c>
      <c r="S46" s="12" t="str">
        <f t="shared" si="8"/>
        <v>Birmingham 'E'</v>
      </c>
      <c r="T46" s="12">
        <f t="shared" si="9"/>
        <v>172</v>
      </c>
      <c r="U46" s="12">
        <f t="shared" si="10"/>
        <v>41</v>
      </c>
      <c r="V46" s="12">
        <f t="shared" si="11"/>
        <v>0</v>
      </c>
    </row>
    <row r="47" spans="2:22" x14ac:dyDescent="0.2">
      <c r="B47" s="12" t="s">
        <v>187</v>
      </c>
      <c r="C47" s="7">
        <v>37667</v>
      </c>
      <c r="D47" s="8" t="s">
        <v>45</v>
      </c>
      <c r="E47" s="8" t="s">
        <v>46</v>
      </c>
      <c r="F47" s="6">
        <v>560</v>
      </c>
      <c r="G47" s="6">
        <v>60</v>
      </c>
      <c r="H47" s="6">
        <v>30</v>
      </c>
      <c r="I47" s="6" t="s">
        <v>22</v>
      </c>
      <c r="J47" s="6" t="s">
        <v>18</v>
      </c>
      <c r="K47" s="6" t="s">
        <v>17</v>
      </c>
      <c r="L47" t="str">
        <f>VLOOKUP(E47,Lookup_Data!$C$7:$E$25,2,FALSE)</f>
        <v>England</v>
      </c>
      <c r="M47" t="str">
        <f>VLOOKUP(E47,Lookup_Data!$C$7:$E$25,3,FALSE)</f>
        <v>NEUAL</v>
      </c>
      <c r="N47" s="12">
        <f t="shared" si="0"/>
        <v>1</v>
      </c>
      <c r="O47" s="12">
        <f t="shared" si="1"/>
        <v>1</v>
      </c>
      <c r="P47" s="12">
        <f t="shared" si="2"/>
        <v>1</v>
      </c>
      <c r="Q47" s="12">
        <f t="shared" si="6"/>
        <v>0</v>
      </c>
      <c r="R47" s="12" t="str">
        <f t="shared" si="7"/>
        <v/>
      </c>
      <c r="S47" s="12" t="str">
        <f t="shared" si="8"/>
        <v/>
      </c>
      <c r="T47" s="12">
        <f t="shared" si="9"/>
        <v>0</v>
      </c>
      <c r="U47" s="12">
        <f t="shared" si="10"/>
        <v>0</v>
      </c>
      <c r="V47" s="12">
        <f t="shared" si="11"/>
        <v>0</v>
      </c>
    </row>
    <row r="48" spans="2:22" x14ac:dyDescent="0.2">
      <c r="B48" s="12" t="s">
        <v>187</v>
      </c>
      <c r="C48" s="7">
        <v>37674</v>
      </c>
      <c r="D48" s="8" t="s">
        <v>57</v>
      </c>
      <c r="E48" s="8" t="s">
        <v>46</v>
      </c>
      <c r="F48" s="6">
        <v>520</v>
      </c>
      <c r="G48" s="6">
        <v>60</v>
      </c>
      <c r="H48" s="6">
        <v>18</v>
      </c>
      <c r="I48" s="6" t="s">
        <v>15</v>
      </c>
      <c r="J48" s="6" t="s">
        <v>18</v>
      </c>
      <c r="K48" s="6" t="s">
        <v>17</v>
      </c>
      <c r="L48" t="str">
        <f>VLOOKUP(E48,Lookup_Data!$C$7:$E$25,2,FALSE)</f>
        <v>England</v>
      </c>
      <c r="M48" t="str">
        <f>VLOOKUP(E48,Lookup_Data!$C$7:$E$25,3,FALSE)</f>
        <v>NEUAL</v>
      </c>
      <c r="N48" s="12">
        <f t="shared" si="0"/>
        <v>0</v>
      </c>
      <c r="O48" s="12">
        <f t="shared" si="1"/>
        <v>2</v>
      </c>
      <c r="P48" s="12">
        <f t="shared" si="2"/>
        <v>2</v>
      </c>
      <c r="Q48" s="12">
        <f t="shared" si="6"/>
        <v>0</v>
      </c>
      <c r="R48" s="12" t="str">
        <f t="shared" si="7"/>
        <v/>
      </c>
      <c r="S48" s="12" t="str">
        <f t="shared" si="8"/>
        <v/>
      </c>
      <c r="T48" s="12">
        <f t="shared" si="9"/>
        <v>0</v>
      </c>
      <c r="U48" s="12">
        <f t="shared" si="10"/>
        <v>0</v>
      </c>
      <c r="V48" s="12">
        <f t="shared" si="11"/>
        <v>0</v>
      </c>
    </row>
    <row r="49" spans="2:22" x14ac:dyDescent="0.2">
      <c r="B49" s="12" t="s">
        <v>187</v>
      </c>
      <c r="C49" s="7">
        <v>37667</v>
      </c>
      <c r="D49" s="8" t="s">
        <v>108</v>
      </c>
      <c r="E49" s="8" t="s">
        <v>46</v>
      </c>
      <c r="F49" s="6">
        <v>496</v>
      </c>
      <c r="G49" s="6">
        <v>60</v>
      </c>
      <c r="H49" s="6">
        <v>13</v>
      </c>
      <c r="I49" s="6" t="s">
        <v>22</v>
      </c>
      <c r="J49" s="6" t="s">
        <v>18</v>
      </c>
      <c r="K49" s="6" t="s">
        <v>17</v>
      </c>
      <c r="L49" t="str">
        <f>VLOOKUP(E49,Lookup_Data!$C$7:$E$25,2,FALSE)</f>
        <v>England</v>
      </c>
      <c r="M49" t="str">
        <f>VLOOKUP(E49,Lookup_Data!$C$7:$E$25,3,FALSE)</f>
        <v>NEUAL</v>
      </c>
      <c r="N49" s="12">
        <f t="shared" si="0"/>
        <v>0</v>
      </c>
      <c r="O49" s="12">
        <f t="shared" si="1"/>
        <v>3</v>
      </c>
      <c r="P49" s="12">
        <f t="shared" si="2"/>
        <v>3</v>
      </c>
      <c r="Q49" s="12">
        <f t="shared" si="6"/>
        <v>0</v>
      </c>
      <c r="R49" s="12" t="str">
        <f t="shared" si="7"/>
        <v/>
      </c>
      <c r="S49" s="12" t="str">
        <f t="shared" si="8"/>
        <v/>
      </c>
      <c r="T49" s="12">
        <f t="shared" si="9"/>
        <v>0</v>
      </c>
      <c r="U49" s="12">
        <f t="shared" si="10"/>
        <v>0</v>
      </c>
      <c r="V49" s="12">
        <f t="shared" si="11"/>
        <v>0</v>
      </c>
    </row>
    <row r="50" spans="2:22" x14ac:dyDescent="0.2">
      <c r="B50" s="12" t="s">
        <v>187</v>
      </c>
      <c r="C50" s="7">
        <v>37674</v>
      </c>
      <c r="D50" s="8" t="s">
        <v>223</v>
      </c>
      <c r="E50" s="8" t="s">
        <v>46</v>
      </c>
      <c r="F50" s="6">
        <v>483</v>
      </c>
      <c r="G50" s="6">
        <v>60</v>
      </c>
      <c r="H50" s="6">
        <v>11</v>
      </c>
      <c r="I50" s="6" t="s">
        <v>15</v>
      </c>
      <c r="J50" s="6" t="s">
        <v>18</v>
      </c>
      <c r="K50" s="6" t="s">
        <v>17</v>
      </c>
      <c r="L50" t="str">
        <f>VLOOKUP(E50,Lookup_Data!$C$7:$E$25,2,FALSE)</f>
        <v>England</v>
      </c>
      <c r="M50" t="str">
        <f>VLOOKUP(E50,Lookup_Data!$C$7:$E$25,3,FALSE)</f>
        <v>NEUAL</v>
      </c>
      <c r="N50" s="12">
        <f t="shared" si="0"/>
        <v>0</v>
      </c>
      <c r="O50" s="12">
        <f t="shared" si="1"/>
        <v>4</v>
      </c>
      <c r="P50" s="12">
        <f t="shared" si="2"/>
        <v>4</v>
      </c>
      <c r="Q50" s="12">
        <f t="shared" si="6"/>
        <v>1</v>
      </c>
      <c r="R50" s="12" t="str">
        <f t="shared" si="7"/>
        <v>A</v>
      </c>
      <c r="S50" s="12" t="str">
        <f t="shared" si="8"/>
        <v>Bradford 'A'</v>
      </c>
      <c r="T50" s="12">
        <f t="shared" si="9"/>
        <v>2059</v>
      </c>
      <c r="U50" s="12">
        <f t="shared" si="10"/>
        <v>240</v>
      </c>
      <c r="V50" s="12">
        <f t="shared" si="11"/>
        <v>72</v>
      </c>
    </row>
    <row r="51" spans="2:22" x14ac:dyDescent="0.2">
      <c r="B51" s="12" t="s">
        <v>187</v>
      </c>
      <c r="C51" s="7">
        <v>37667</v>
      </c>
      <c r="D51" s="8" t="s">
        <v>129</v>
      </c>
      <c r="E51" s="8" t="s">
        <v>46</v>
      </c>
      <c r="F51" s="6">
        <v>471</v>
      </c>
      <c r="G51" s="6">
        <v>60</v>
      </c>
      <c r="H51" s="6">
        <v>9</v>
      </c>
      <c r="I51" s="6" t="s">
        <v>15</v>
      </c>
      <c r="J51" s="6" t="s">
        <v>18</v>
      </c>
      <c r="K51" s="6" t="s">
        <v>53</v>
      </c>
      <c r="L51" t="str">
        <f>VLOOKUP(E51,Lookup_Data!$C$7:$E$25,2,FALSE)</f>
        <v>England</v>
      </c>
      <c r="M51" t="str">
        <f>VLOOKUP(E51,Lookup_Data!$C$7:$E$25,3,FALSE)</f>
        <v>NEUAL</v>
      </c>
      <c r="N51" s="12">
        <f t="shared" si="0"/>
        <v>0</v>
      </c>
      <c r="O51" s="12">
        <f t="shared" si="1"/>
        <v>5</v>
      </c>
      <c r="P51" s="12">
        <f t="shared" si="2"/>
        <v>1</v>
      </c>
      <c r="Q51" s="12">
        <f t="shared" si="6"/>
        <v>0</v>
      </c>
      <c r="R51" s="12" t="str">
        <f t="shared" si="7"/>
        <v/>
      </c>
      <c r="S51" s="12" t="str">
        <f t="shared" si="8"/>
        <v/>
      </c>
      <c r="T51" s="12">
        <f t="shared" si="9"/>
        <v>0</v>
      </c>
      <c r="U51" s="12">
        <f t="shared" si="10"/>
        <v>0</v>
      </c>
      <c r="V51" s="12">
        <f t="shared" si="11"/>
        <v>0</v>
      </c>
    </row>
    <row r="52" spans="2:22" x14ac:dyDescent="0.2">
      <c r="B52" s="12" t="s">
        <v>187</v>
      </c>
      <c r="C52" s="7">
        <v>37674</v>
      </c>
      <c r="D52" s="8" t="s">
        <v>241</v>
      </c>
      <c r="E52" s="8" t="s">
        <v>46</v>
      </c>
      <c r="F52" s="6">
        <v>451</v>
      </c>
      <c r="G52" s="6">
        <v>60</v>
      </c>
      <c r="H52" s="6">
        <v>7</v>
      </c>
      <c r="I52" s="6" t="s">
        <v>15</v>
      </c>
      <c r="J52" s="6" t="s">
        <v>18</v>
      </c>
      <c r="K52" s="6" t="s">
        <v>53</v>
      </c>
      <c r="L52" t="str">
        <f>VLOOKUP(E52,Lookup_Data!$C$7:$E$25,2,FALSE)</f>
        <v>England</v>
      </c>
      <c r="M52" t="str">
        <f>VLOOKUP(E52,Lookup_Data!$C$7:$E$25,3,FALSE)</f>
        <v>NEUAL</v>
      </c>
      <c r="N52" s="12">
        <f t="shared" si="0"/>
        <v>0</v>
      </c>
      <c r="O52" s="12">
        <f t="shared" si="1"/>
        <v>6</v>
      </c>
      <c r="P52" s="12">
        <f t="shared" si="2"/>
        <v>2</v>
      </c>
      <c r="Q52" s="12">
        <f t="shared" si="6"/>
        <v>0</v>
      </c>
      <c r="R52" s="12" t="str">
        <f t="shared" si="7"/>
        <v/>
      </c>
      <c r="S52" s="12" t="str">
        <f t="shared" si="8"/>
        <v/>
      </c>
      <c r="T52" s="12">
        <f t="shared" si="9"/>
        <v>0</v>
      </c>
      <c r="U52" s="12">
        <f t="shared" si="10"/>
        <v>0</v>
      </c>
      <c r="V52" s="12">
        <f t="shared" si="11"/>
        <v>0</v>
      </c>
    </row>
    <row r="53" spans="2:22" x14ac:dyDescent="0.2">
      <c r="B53" s="12" t="s">
        <v>187</v>
      </c>
      <c r="C53" s="7">
        <v>37667</v>
      </c>
      <c r="D53" s="8" t="s">
        <v>168</v>
      </c>
      <c r="E53" s="8" t="s">
        <v>46</v>
      </c>
      <c r="F53" s="6">
        <v>446</v>
      </c>
      <c r="G53" s="6">
        <v>60</v>
      </c>
      <c r="H53" s="6">
        <v>5</v>
      </c>
      <c r="I53" s="6" t="s">
        <v>15</v>
      </c>
      <c r="J53" s="6" t="s">
        <v>18</v>
      </c>
      <c r="K53" s="6" t="s">
        <v>17</v>
      </c>
      <c r="L53" t="str">
        <f>VLOOKUP(E53,Lookup_Data!$C$7:$E$25,2,FALSE)</f>
        <v>England</v>
      </c>
      <c r="M53" t="str">
        <f>VLOOKUP(E53,Lookup_Data!$C$7:$E$25,3,FALSE)</f>
        <v>NEUAL</v>
      </c>
      <c r="N53" s="12">
        <f t="shared" si="0"/>
        <v>0</v>
      </c>
      <c r="O53" s="12">
        <f t="shared" si="1"/>
        <v>7</v>
      </c>
      <c r="P53" s="12">
        <f t="shared" si="2"/>
        <v>3</v>
      </c>
      <c r="Q53" s="12">
        <f t="shared" si="6"/>
        <v>0</v>
      </c>
      <c r="R53" s="12" t="str">
        <f t="shared" si="7"/>
        <v/>
      </c>
      <c r="S53" s="12" t="str">
        <f t="shared" si="8"/>
        <v/>
      </c>
      <c r="T53" s="12">
        <f t="shared" si="9"/>
        <v>0</v>
      </c>
      <c r="U53" s="12">
        <f t="shared" si="10"/>
        <v>0</v>
      </c>
      <c r="V53" s="12">
        <f t="shared" si="11"/>
        <v>0</v>
      </c>
    </row>
    <row r="54" spans="2:22" x14ac:dyDescent="0.2">
      <c r="B54" s="12" t="s">
        <v>187</v>
      </c>
      <c r="C54" s="7">
        <v>37674</v>
      </c>
      <c r="D54" s="8" t="s">
        <v>153</v>
      </c>
      <c r="E54" s="8" t="s">
        <v>46</v>
      </c>
      <c r="F54" s="6">
        <v>421</v>
      </c>
      <c r="G54" s="6">
        <v>60</v>
      </c>
      <c r="H54" s="6">
        <v>4</v>
      </c>
      <c r="I54" s="6" t="s">
        <v>15</v>
      </c>
      <c r="J54" s="6" t="s">
        <v>18</v>
      </c>
      <c r="K54" s="6" t="s">
        <v>53</v>
      </c>
      <c r="L54" t="str">
        <f>VLOOKUP(E54,Lookup_Data!$C$7:$E$25,2,FALSE)</f>
        <v>England</v>
      </c>
      <c r="M54" t="str">
        <f>VLOOKUP(E54,Lookup_Data!$C$7:$E$25,3,FALSE)</f>
        <v>NEUAL</v>
      </c>
      <c r="N54" s="12">
        <f t="shared" si="0"/>
        <v>0</v>
      </c>
      <c r="O54" s="12">
        <f t="shared" si="1"/>
        <v>8</v>
      </c>
      <c r="P54" s="12">
        <f t="shared" si="2"/>
        <v>4</v>
      </c>
      <c r="Q54" s="12">
        <f t="shared" si="6"/>
        <v>2</v>
      </c>
      <c r="R54" s="12" t="str">
        <f t="shared" si="7"/>
        <v>B</v>
      </c>
      <c r="S54" s="12" t="str">
        <f t="shared" si="8"/>
        <v>Bradford 'B'</v>
      </c>
      <c r="T54" s="12">
        <f t="shared" si="9"/>
        <v>1789</v>
      </c>
      <c r="U54" s="12">
        <f t="shared" si="10"/>
        <v>240</v>
      </c>
      <c r="V54" s="12">
        <f t="shared" si="11"/>
        <v>25</v>
      </c>
    </row>
    <row r="55" spans="2:22" x14ac:dyDescent="0.2">
      <c r="B55" s="12" t="s">
        <v>187</v>
      </c>
      <c r="C55" s="7">
        <v>37660</v>
      </c>
      <c r="D55" s="8" t="s">
        <v>126</v>
      </c>
      <c r="E55" s="8" t="s">
        <v>46</v>
      </c>
      <c r="F55" s="6">
        <v>399</v>
      </c>
      <c r="G55" s="6">
        <v>58</v>
      </c>
      <c r="H55" s="6">
        <v>3</v>
      </c>
      <c r="I55" s="6" t="s">
        <v>22</v>
      </c>
      <c r="J55" s="6" t="s">
        <v>18</v>
      </c>
      <c r="K55" s="6" t="s">
        <v>17</v>
      </c>
      <c r="L55" t="str">
        <f>VLOOKUP(E55,Lookup_Data!$C$7:$E$25,2,FALSE)</f>
        <v>England</v>
      </c>
      <c r="M55" t="str">
        <f>VLOOKUP(E55,Lookup_Data!$C$7:$E$25,3,FALSE)</f>
        <v>NEUAL</v>
      </c>
      <c r="N55" s="12">
        <f t="shared" si="0"/>
        <v>0</v>
      </c>
      <c r="O55" s="12">
        <f t="shared" si="1"/>
        <v>9</v>
      </c>
      <c r="P55" s="12">
        <f t="shared" si="2"/>
        <v>1</v>
      </c>
      <c r="Q55" s="12">
        <f t="shared" si="6"/>
        <v>0</v>
      </c>
      <c r="R55" s="12" t="str">
        <f t="shared" si="7"/>
        <v/>
      </c>
      <c r="S55" s="12" t="str">
        <f t="shared" si="8"/>
        <v/>
      </c>
      <c r="T55" s="12">
        <f t="shared" si="9"/>
        <v>0</v>
      </c>
      <c r="U55" s="12">
        <f t="shared" si="10"/>
        <v>0</v>
      </c>
      <c r="V55" s="12">
        <f t="shared" si="11"/>
        <v>0</v>
      </c>
    </row>
    <row r="56" spans="2:22" x14ac:dyDescent="0.2">
      <c r="B56" s="12" t="s">
        <v>187</v>
      </c>
      <c r="C56" s="10">
        <v>37667</v>
      </c>
      <c r="D56" s="11" t="s">
        <v>267</v>
      </c>
      <c r="E56" s="11" t="s">
        <v>46</v>
      </c>
      <c r="F56" s="12">
        <v>398</v>
      </c>
      <c r="G56" s="12">
        <v>60</v>
      </c>
      <c r="H56" s="12">
        <v>5</v>
      </c>
      <c r="I56" s="6" t="s">
        <v>22</v>
      </c>
      <c r="J56" s="6" t="s">
        <v>18</v>
      </c>
      <c r="K56" s="6" t="s">
        <v>17</v>
      </c>
      <c r="L56" t="str">
        <f>VLOOKUP(E56,Lookup_Data!$C$7:$E$25,2,FALSE)</f>
        <v>England</v>
      </c>
      <c r="M56" t="str">
        <f>VLOOKUP(E56,Lookup_Data!$C$7:$E$25,3,FALSE)</f>
        <v>NEUAL</v>
      </c>
      <c r="N56" s="12">
        <f t="shared" si="0"/>
        <v>0</v>
      </c>
      <c r="O56" s="12">
        <f t="shared" si="1"/>
        <v>10</v>
      </c>
      <c r="P56" s="12">
        <f t="shared" si="2"/>
        <v>2</v>
      </c>
      <c r="Q56" s="12">
        <f t="shared" si="6"/>
        <v>0</v>
      </c>
      <c r="R56" s="12" t="str">
        <f t="shared" si="7"/>
        <v/>
      </c>
      <c r="S56" s="12" t="str">
        <f t="shared" si="8"/>
        <v/>
      </c>
      <c r="T56" s="12">
        <f t="shared" si="9"/>
        <v>0</v>
      </c>
      <c r="U56" s="12">
        <f t="shared" si="10"/>
        <v>0</v>
      </c>
      <c r="V56" s="12">
        <f t="shared" si="11"/>
        <v>0</v>
      </c>
    </row>
    <row r="57" spans="2:22" x14ac:dyDescent="0.2">
      <c r="B57" s="12" t="s">
        <v>187</v>
      </c>
      <c r="C57" s="7">
        <v>37660</v>
      </c>
      <c r="D57" s="8" t="s">
        <v>274</v>
      </c>
      <c r="E57" s="8" t="s">
        <v>46</v>
      </c>
      <c r="F57" s="6">
        <v>388</v>
      </c>
      <c r="G57" s="6">
        <v>58</v>
      </c>
      <c r="H57" s="6">
        <v>3</v>
      </c>
      <c r="I57" s="6" t="s">
        <v>15</v>
      </c>
      <c r="J57" s="6" t="s">
        <v>18</v>
      </c>
      <c r="K57" s="6" t="s">
        <v>53</v>
      </c>
      <c r="L57" t="str">
        <f>VLOOKUP(E57,Lookup_Data!$C$7:$E$25,2,FALSE)</f>
        <v>England</v>
      </c>
      <c r="M57" t="str">
        <f>VLOOKUP(E57,Lookup_Data!$C$7:$E$25,3,FALSE)</f>
        <v>NEUAL</v>
      </c>
      <c r="N57" s="12">
        <f t="shared" si="0"/>
        <v>0</v>
      </c>
      <c r="O57" s="12">
        <f t="shared" si="1"/>
        <v>11</v>
      </c>
      <c r="P57" s="12">
        <f t="shared" si="2"/>
        <v>3</v>
      </c>
      <c r="Q57" s="12">
        <f t="shared" si="6"/>
        <v>0</v>
      </c>
      <c r="R57" s="12" t="str">
        <f t="shared" si="7"/>
        <v/>
      </c>
      <c r="S57" s="12" t="str">
        <f t="shared" si="8"/>
        <v/>
      </c>
      <c r="T57" s="12">
        <f t="shared" si="9"/>
        <v>0</v>
      </c>
      <c r="U57" s="12">
        <f t="shared" si="10"/>
        <v>0</v>
      </c>
      <c r="V57" s="12">
        <f t="shared" si="11"/>
        <v>0</v>
      </c>
    </row>
    <row r="58" spans="2:22" x14ac:dyDescent="0.2">
      <c r="B58" s="12" t="s">
        <v>187</v>
      </c>
      <c r="C58" s="7">
        <v>37660</v>
      </c>
      <c r="D58" s="8" t="s">
        <v>281</v>
      </c>
      <c r="E58" s="8" t="s">
        <v>46</v>
      </c>
      <c r="F58" s="6">
        <v>370</v>
      </c>
      <c r="G58" s="6">
        <v>59</v>
      </c>
      <c r="H58" s="6">
        <v>6</v>
      </c>
      <c r="I58" s="6" t="s">
        <v>22</v>
      </c>
      <c r="J58" s="6" t="s">
        <v>18</v>
      </c>
      <c r="K58" s="6" t="s">
        <v>53</v>
      </c>
      <c r="L58" t="str">
        <f>VLOOKUP(E58,Lookup_Data!$C$7:$E$25,2,FALSE)</f>
        <v>England</v>
      </c>
      <c r="M58" t="str">
        <f>VLOOKUP(E58,Lookup_Data!$C$7:$E$25,3,FALSE)</f>
        <v>NEUAL</v>
      </c>
      <c r="N58" s="12">
        <f t="shared" si="0"/>
        <v>0</v>
      </c>
      <c r="O58" s="12">
        <f t="shared" si="1"/>
        <v>12</v>
      </c>
      <c r="P58" s="12">
        <f t="shared" si="2"/>
        <v>4</v>
      </c>
      <c r="Q58" s="12">
        <f t="shared" si="6"/>
        <v>3</v>
      </c>
      <c r="R58" s="12" t="str">
        <f t="shared" si="7"/>
        <v>C</v>
      </c>
      <c r="S58" s="12" t="str">
        <f t="shared" si="8"/>
        <v>Bradford 'C'</v>
      </c>
      <c r="T58" s="12">
        <f t="shared" si="9"/>
        <v>1555</v>
      </c>
      <c r="U58" s="12">
        <f t="shared" si="10"/>
        <v>235</v>
      </c>
      <c r="V58" s="12">
        <f t="shared" si="11"/>
        <v>17</v>
      </c>
    </row>
    <row r="59" spans="2:22" x14ac:dyDescent="0.2">
      <c r="B59" s="12" t="s">
        <v>187</v>
      </c>
      <c r="C59" s="7">
        <v>37660</v>
      </c>
      <c r="D59" s="8" t="s">
        <v>301</v>
      </c>
      <c r="E59" s="8" t="s">
        <v>46</v>
      </c>
      <c r="F59" s="6">
        <v>276</v>
      </c>
      <c r="G59" s="6">
        <v>55</v>
      </c>
      <c r="H59" s="6">
        <v>2</v>
      </c>
      <c r="I59" s="6" t="s">
        <v>15</v>
      </c>
      <c r="J59" s="6" t="s">
        <v>18</v>
      </c>
      <c r="K59" s="6" t="s">
        <v>53</v>
      </c>
      <c r="L59" t="str">
        <f>VLOOKUP(E59,Lookup_Data!$C$7:$E$25,2,FALSE)</f>
        <v>England</v>
      </c>
      <c r="M59" t="str">
        <f>VLOOKUP(E59,Lookup_Data!$C$7:$E$25,3,FALSE)</f>
        <v>NEUAL</v>
      </c>
      <c r="N59" s="12">
        <f t="shared" si="0"/>
        <v>0</v>
      </c>
      <c r="O59" s="12">
        <f t="shared" si="1"/>
        <v>13</v>
      </c>
      <c r="P59" s="12">
        <f t="shared" si="2"/>
        <v>1</v>
      </c>
      <c r="Q59" s="12">
        <f t="shared" si="6"/>
        <v>4</v>
      </c>
      <c r="R59" s="12" t="str">
        <f t="shared" si="7"/>
        <v>D</v>
      </c>
      <c r="S59" s="12" t="str">
        <f t="shared" si="8"/>
        <v>Bradford 'D'</v>
      </c>
      <c r="T59" s="12">
        <f t="shared" si="9"/>
        <v>276</v>
      </c>
      <c r="U59" s="12">
        <f t="shared" si="10"/>
        <v>55</v>
      </c>
      <c r="V59" s="12">
        <f t="shared" si="11"/>
        <v>2</v>
      </c>
    </row>
    <row r="60" spans="2:22" x14ac:dyDescent="0.2">
      <c r="B60" s="12" t="s">
        <v>187</v>
      </c>
      <c r="C60" s="7"/>
      <c r="D60" s="8" t="s">
        <v>62</v>
      </c>
      <c r="E60" s="8" t="s">
        <v>63</v>
      </c>
      <c r="F60" s="6">
        <v>551</v>
      </c>
      <c r="G60" s="6">
        <v>60</v>
      </c>
      <c r="H60" s="6"/>
      <c r="I60" s="6" t="s">
        <v>15</v>
      </c>
      <c r="J60" s="6" t="s">
        <v>18</v>
      </c>
      <c r="K60" s="6" t="s">
        <v>17</v>
      </c>
      <c r="L60" t="str">
        <f>VLOOKUP(E60,Lookup_Data!$C$7:$E$25,2,FALSE)</f>
        <v>England</v>
      </c>
      <c r="M60" t="str">
        <f>VLOOKUP(E60,Lookup_Data!$C$7:$E$25,3,FALSE)</f>
        <v>BUTTS</v>
      </c>
      <c r="N60" s="12">
        <f t="shared" si="0"/>
        <v>1</v>
      </c>
      <c r="O60" s="12">
        <f t="shared" si="1"/>
        <v>1</v>
      </c>
      <c r="P60" s="12">
        <f t="shared" si="2"/>
        <v>1</v>
      </c>
      <c r="Q60" s="12">
        <f t="shared" si="6"/>
        <v>0</v>
      </c>
      <c r="R60" s="12" t="str">
        <f t="shared" si="7"/>
        <v/>
      </c>
      <c r="S60" s="12" t="str">
        <f t="shared" si="8"/>
        <v/>
      </c>
      <c r="T60" s="12">
        <f t="shared" si="9"/>
        <v>0</v>
      </c>
      <c r="U60" s="12">
        <f t="shared" si="10"/>
        <v>0</v>
      </c>
      <c r="V60" s="12">
        <f t="shared" si="11"/>
        <v>0</v>
      </c>
    </row>
    <row r="61" spans="2:22" x14ac:dyDescent="0.2">
      <c r="B61" s="12" t="s">
        <v>187</v>
      </c>
      <c r="C61" s="7"/>
      <c r="D61" s="8" t="s">
        <v>66</v>
      </c>
      <c r="E61" s="8" t="s">
        <v>63</v>
      </c>
      <c r="F61" s="6">
        <v>536</v>
      </c>
      <c r="G61" s="6">
        <v>60</v>
      </c>
      <c r="H61" s="6">
        <v>18</v>
      </c>
      <c r="I61" s="6" t="s">
        <v>15</v>
      </c>
      <c r="J61" s="6" t="s">
        <v>18</v>
      </c>
      <c r="K61" s="6" t="s">
        <v>17</v>
      </c>
      <c r="L61" t="str">
        <f>VLOOKUP(E61,Lookup_Data!$C$7:$E$25,2,FALSE)</f>
        <v>England</v>
      </c>
      <c r="M61" t="str">
        <f>VLOOKUP(E61,Lookup_Data!$C$7:$E$25,3,FALSE)</f>
        <v>BUTTS</v>
      </c>
      <c r="N61" s="12">
        <f t="shared" si="0"/>
        <v>0</v>
      </c>
      <c r="O61" s="12">
        <f t="shared" si="1"/>
        <v>2</v>
      </c>
      <c r="P61" s="12">
        <f t="shared" si="2"/>
        <v>2</v>
      </c>
      <c r="Q61" s="12">
        <f t="shared" si="6"/>
        <v>0</v>
      </c>
      <c r="R61" s="12" t="str">
        <f t="shared" si="7"/>
        <v/>
      </c>
      <c r="S61" s="12" t="str">
        <f t="shared" si="8"/>
        <v/>
      </c>
      <c r="T61" s="12">
        <f t="shared" si="9"/>
        <v>0</v>
      </c>
      <c r="U61" s="12">
        <f t="shared" si="10"/>
        <v>0</v>
      </c>
      <c r="V61" s="12">
        <f t="shared" si="11"/>
        <v>0</v>
      </c>
    </row>
    <row r="62" spans="2:22" x14ac:dyDescent="0.2">
      <c r="B62" s="12" t="s">
        <v>187</v>
      </c>
      <c r="C62" s="7"/>
      <c r="D62" s="8" t="s">
        <v>73</v>
      </c>
      <c r="E62" s="8" t="s">
        <v>63</v>
      </c>
      <c r="F62" s="6">
        <v>527</v>
      </c>
      <c r="G62" s="6">
        <v>60</v>
      </c>
      <c r="H62" s="6">
        <v>13</v>
      </c>
      <c r="I62" s="6" t="s">
        <v>15</v>
      </c>
      <c r="J62" s="6" t="s">
        <v>18</v>
      </c>
      <c r="K62" s="6" t="s">
        <v>17</v>
      </c>
      <c r="L62" t="str">
        <f>VLOOKUP(E62,Lookup_Data!$C$7:$E$25,2,FALSE)</f>
        <v>England</v>
      </c>
      <c r="M62" t="str">
        <f>VLOOKUP(E62,Lookup_Data!$C$7:$E$25,3,FALSE)</f>
        <v>BUTTS</v>
      </c>
      <c r="N62" s="12">
        <f t="shared" si="0"/>
        <v>0</v>
      </c>
      <c r="O62" s="12">
        <f t="shared" si="1"/>
        <v>3</v>
      </c>
      <c r="P62" s="12">
        <f t="shared" si="2"/>
        <v>3</v>
      </c>
      <c r="Q62" s="12">
        <f t="shared" si="6"/>
        <v>0</v>
      </c>
      <c r="R62" s="12" t="str">
        <f t="shared" si="7"/>
        <v/>
      </c>
      <c r="S62" s="12" t="str">
        <f t="shared" si="8"/>
        <v/>
      </c>
      <c r="T62" s="12">
        <f t="shared" si="9"/>
        <v>0</v>
      </c>
      <c r="U62" s="12">
        <f t="shared" si="10"/>
        <v>0</v>
      </c>
      <c r="V62" s="12">
        <f t="shared" si="11"/>
        <v>0</v>
      </c>
    </row>
    <row r="63" spans="2:22" x14ac:dyDescent="0.2">
      <c r="B63" s="12" t="s">
        <v>187</v>
      </c>
      <c r="C63" s="7"/>
      <c r="D63" s="13" t="s">
        <v>205</v>
      </c>
      <c r="E63" s="8" t="s">
        <v>63</v>
      </c>
      <c r="F63" s="6">
        <v>526</v>
      </c>
      <c r="G63" s="9">
        <v>60</v>
      </c>
      <c r="H63" s="9">
        <v>19</v>
      </c>
      <c r="I63" s="6" t="s">
        <v>15</v>
      </c>
      <c r="J63" s="6" t="s">
        <v>18</v>
      </c>
      <c r="K63" s="6" t="s">
        <v>17</v>
      </c>
      <c r="L63" t="str">
        <f>VLOOKUP(E63,Lookup_Data!$C$7:$E$25,2,FALSE)</f>
        <v>England</v>
      </c>
      <c r="M63" t="str">
        <f>VLOOKUP(E63,Lookup_Data!$C$7:$E$25,3,FALSE)</f>
        <v>BUTTS</v>
      </c>
      <c r="N63" s="12">
        <f t="shared" si="0"/>
        <v>0</v>
      </c>
      <c r="O63" s="12">
        <f t="shared" si="1"/>
        <v>4</v>
      </c>
      <c r="P63" s="12">
        <f t="shared" si="2"/>
        <v>4</v>
      </c>
      <c r="Q63" s="12">
        <f t="shared" si="6"/>
        <v>1</v>
      </c>
      <c r="R63" s="12" t="str">
        <f t="shared" si="7"/>
        <v>A</v>
      </c>
      <c r="S63" s="12" t="str">
        <f t="shared" si="8"/>
        <v>Cambridge 'A'</v>
      </c>
      <c r="T63" s="12">
        <f t="shared" si="9"/>
        <v>2140</v>
      </c>
      <c r="U63" s="12">
        <f t="shared" si="10"/>
        <v>240</v>
      </c>
      <c r="V63" s="12">
        <f t="shared" si="11"/>
        <v>50</v>
      </c>
    </row>
    <row r="64" spans="2:22" x14ac:dyDescent="0.2">
      <c r="B64" s="12" t="s">
        <v>187</v>
      </c>
      <c r="D64" s="11" t="s">
        <v>105</v>
      </c>
      <c r="E64" s="8" t="s">
        <v>63</v>
      </c>
      <c r="F64" s="12">
        <v>524</v>
      </c>
      <c r="G64" s="12">
        <v>60</v>
      </c>
      <c r="H64" s="12">
        <v>16</v>
      </c>
      <c r="I64" s="6" t="s">
        <v>15</v>
      </c>
      <c r="J64" s="6" t="s">
        <v>18</v>
      </c>
      <c r="K64" s="12" t="s">
        <v>17</v>
      </c>
      <c r="L64" t="str">
        <f>VLOOKUP(E64,Lookup_Data!$C$7:$E$25,2,FALSE)</f>
        <v>England</v>
      </c>
      <c r="M64" t="str">
        <f>VLOOKUP(E64,Lookup_Data!$C$7:$E$25,3,FALSE)</f>
        <v>BUTTS</v>
      </c>
      <c r="N64" s="12">
        <f t="shared" si="0"/>
        <v>0</v>
      </c>
      <c r="O64" s="12">
        <f t="shared" si="1"/>
        <v>5</v>
      </c>
      <c r="P64" s="12">
        <f t="shared" si="2"/>
        <v>1</v>
      </c>
      <c r="Q64" s="12">
        <f t="shared" si="6"/>
        <v>0</v>
      </c>
      <c r="R64" s="12" t="str">
        <f t="shared" si="7"/>
        <v/>
      </c>
      <c r="S64" s="12" t="str">
        <f t="shared" si="8"/>
        <v/>
      </c>
      <c r="T64" s="12">
        <f t="shared" si="9"/>
        <v>0</v>
      </c>
      <c r="U64" s="12">
        <f t="shared" si="10"/>
        <v>0</v>
      </c>
      <c r="V64" s="12">
        <f t="shared" si="11"/>
        <v>0</v>
      </c>
    </row>
    <row r="65" spans="2:22" x14ac:dyDescent="0.2">
      <c r="B65" s="12" t="s">
        <v>187</v>
      </c>
      <c r="C65" s="7"/>
      <c r="D65" s="8" t="s">
        <v>69</v>
      </c>
      <c r="E65" s="8" t="s">
        <v>63</v>
      </c>
      <c r="F65" s="6">
        <v>522</v>
      </c>
      <c r="G65" s="6">
        <v>60</v>
      </c>
      <c r="H65" s="6">
        <v>13</v>
      </c>
      <c r="I65" s="6" t="s">
        <v>22</v>
      </c>
      <c r="J65" s="6" t="s">
        <v>18</v>
      </c>
      <c r="K65" s="6" t="s">
        <v>17</v>
      </c>
      <c r="L65" t="str">
        <f>VLOOKUP(E65,Lookup_Data!$C$7:$E$25,2,FALSE)</f>
        <v>England</v>
      </c>
      <c r="M65" t="str">
        <f>VLOOKUP(E65,Lookup_Data!$C$7:$E$25,3,FALSE)</f>
        <v>BUTTS</v>
      </c>
      <c r="N65" s="12">
        <f t="shared" si="0"/>
        <v>0</v>
      </c>
      <c r="O65" s="12">
        <f t="shared" si="1"/>
        <v>6</v>
      </c>
      <c r="P65" s="12">
        <f t="shared" si="2"/>
        <v>2</v>
      </c>
      <c r="Q65" s="12">
        <f t="shared" si="6"/>
        <v>0</v>
      </c>
      <c r="R65" s="12" t="str">
        <f t="shared" si="7"/>
        <v/>
      </c>
      <c r="S65" s="12" t="str">
        <f t="shared" si="8"/>
        <v/>
      </c>
      <c r="T65" s="12">
        <f t="shared" si="9"/>
        <v>0</v>
      </c>
      <c r="U65" s="12">
        <f t="shared" si="10"/>
        <v>0</v>
      </c>
      <c r="V65" s="12">
        <f t="shared" si="11"/>
        <v>0</v>
      </c>
    </row>
    <row r="66" spans="2:22" x14ac:dyDescent="0.2">
      <c r="B66" s="12" t="s">
        <v>187</v>
      </c>
      <c r="C66" s="7"/>
      <c r="D66" s="11" t="s">
        <v>84</v>
      </c>
      <c r="E66" s="8" t="s">
        <v>63</v>
      </c>
      <c r="F66" s="12">
        <v>507</v>
      </c>
      <c r="G66" s="12">
        <v>60</v>
      </c>
      <c r="H66" s="12">
        <v>16</v>
      </c>
      <c r="I66" s="6" t="s">
        <v>22</v>
      </c>
      <c r="J66" s="6" t="s">
        <v>18</v>
      </c>
      <c r="K66" s="6" t="s">
        <v>17</v>
      </c>
      <c r="L66" t="str">
        <f>VLOOKUP(E66,Lookup_Data!$C$7:$E$25,2,FALSE)</f>
        <v>England</v>
      </c>
      <c r="M66" t="str">
        <f>VLOOKUP(E66,Lookup_Data!$C$7:$E$25,3,FALSE)</f>
        <v>BUTTS</v>
      </c>
      <c r="N66" s="12">
        <f t="shared" si="0"/>
        <v>0</v>
      </c>
      <c r="O66" s="12">
        <f t="shared" si="1"/>
        <v>7</v>
      </c>
      <c r="P66" s="12">
        <f t="shared" si="2"/>
        <v>3</v>
      </c>
      <c r="Q66" s="12">
        <f t="shared" si="6"/>
        <v>0</v>
      </c>
      <c r="R66" s="12" t="str">
        <f t="shared" si="7"/>
        <v/>
      </c>
      <c r="S66" s="12" t="str">
        <f t="shared" si="8"/>
        <v/>
      </c>
      <c r="T66" s="12">
        <f t="shared" si="9"/>
        <v>0</v>
      </c>
      <c r="U66" s="12">
        <f t="shared" si="10"/>
        <v>0</v>
      </c>
      <c r="V66" s="12">
        <f t="shared" si="11"/>
        <v>0</v>
      </c>
    </row>
    <row r="67" spans="2:22" x14ac:dyDescent="0.2">
      <c r="B67" s="12" t="s">
        <v>187</v>
      </c>
      <c r="C67" s="7"/>
      <c r="D67" s="13" t="s">
        <v>125</v>
      </c>
      <c r="E67" s="8" t="s">
        <v>63</v>
      </c>
      <c r="F67" s="6">
        <v>483</v>
      </c>
      <c r="G67" s="6">
        <v>60</v>
      </c>
      <c r="H67" s="6">
        <v>10</v>
      </c>
      <c r="I67" s="6" t="s">
        <v>15</v>
      </c>
      <c r="J67" s="6" t="s">
        <v>18</v>
      </c>
      <c r="K67" s="6" t="s">
        <v>17</v>
      </c>
      <c r="L67" t="str">
        <f>VLOOKUP(E67,Lookup_Data!$C$7:$E$25,2,FALSE)</f>
        <v>England</v>
      </c>
      <c r="M67" t="str">
        <f>VLOOKUP(E67,Lookup_Data!$C$7:$E$25,3,FALSE)</f>
        <v>BUTTS</v>
      </c>
      <c r="N67" s="12">
        <f t="shared" si="0"/>
        <v>0</v>
      </c>
      <c r="O67" s="12">
        <f t="shared" si="1"/>
        <v>8</v>
      </c>
      <c r="P67" s="12">
        <f t="shared" si="2"/>
        <v>4</v>
      </c>
      <c r="Q67" s="12">
        <f t="shared" si="6"/>
        <v>2</v>
      </c>
      <c r="R67" s="12" t="str">
        <f t="shared" si="7"/>
        <v>B</v>
      </c>
      <c r="S67" s="12" t="str">
        <f t="shared" si="8"/>
        <v>Cambridge 'B'</v>
      </c>
      <c r="T67" s="12">
        <f t="shared" si="9"/>
        <v>2036</v>
      </c>
      <c r="U67" s="12">
        <f t="shared" si="10"/>
        <v>240</v>
      </c>
      <c r="V67" s="12">
        <f t="shared" si="11"/>
        <v>55</v>
      </c>
    </row>
    <row r="68" spans="2:22" x14ac:dyDescent="0.2">
      <c r="B68" s="12" t="s">
        <v>187</v>
      </c>
      <c r="C68" s="7"/>
      <c r="D68" s="8" t="s">
        <v>230</v>
      </c>
      <c r="E68" s="8" t="s">
        <v>63</v>
      </c>
      <c r="F68" s="6">
        <v>468</v>
      </c>
      <c r="G68" s="6">
        <v>60</v>
      </c>
      <c r="H68" s="6">
        <v>8</v>
      </c>
      <c r="I68" s="6" t="s">
        <v>15</v>
      </c>
      <c r="J68" s="6" t="s">
        <v>18</v>
      </c>
      <c r="K68" s="6" t="s">
        <v>53</v>
      </c>
      <c r="L68" t="str">
        <f>VLOOKUP(E68,Lookup_Data!$C$7:$E$25,2,FALSE)</f>
        <v>England</v>
      </c>
      <c r="M68" t="str">
        <f>VLOOKUP(E68,Lookup_Data!$C$7:$E$25,3,FALSE)</f>
        <v>BUTTS</v>
      </c>
      <c r="N68" s="12">
        <f t="shared" si="0"/>
        <v>0</v>
      </c>
      <c r="O68" s="12">
        <f t="shared" si="1"/>
        <v>9</v>
      </c>
      <c r="P68" s="12">
        <f t="shared" si="2"/>
        <v>1</v>
      </c>
      <c r="Q68" s="12">
        <f t="shared" si="6"/>
        <v>0</v>
      </c>
      <c r="R68" s="12" t="str">
        <f t="shared" si="7"/>
        <v/>
      </c>
      <c r="S68" s="12" t="str">
        <f t="shared" si="8"/>
        <v/>
      </c>
      <c r="T68" s="12">
        <f t="shared" si="9"/>
        <v>0</v>
      </c>
      <c r="U68" s="12">
        <f t="shared" si="10"/>
        <v>0</v>
      </c>
      <c r="V68" s="12">
        <f t="shared" si="11"/>
        <v>0</v>
      </c>
    </row>
    <row r="69" spans="2:22" x14ac:dyDescent="0.2">
      <c r="B69" s="12" t="s">
        <v>187</v>
      </c>
      <c r="C69" s="7"/>
      <c r="D69" s="8" t="s">
        <v>233</v>
      </c>
      <c r="E69" s="8" t="s">
        <v>63</v>
      </c>
      <c r="F69" s="6">
        <v>458</v>
      </c>
      <c r="G69" s="6">
        <v>60</v>
      </c>
      <c r="H69" s="6">
        <v>7</v>
      </c>
      <c r="I69" s="6" t="s">
        <v>15</v>
      </c>
      <c r="J69" s="6" t="s">
        <v>18</v>
      </c>
      <c r="K69" s="6" t="s">
        <v>53</v>
      </c>
      <c r="L69" t="str">
        <f>VLOOKUP(E69,Lookup_Data!$C$7:$E$25,2,FALSE)</f>
        <v>England</v>
      </c>
      <c r="M69" t="str">
        <f>VLOOKUP(E69,Lookup_Data!$C$7:$E$25,3,FALSE)</f>
        <v>BUTTS</v>
      </c>
      <c r="N69" s="12">
        <f t="shared" si="0"/>
        <v>0</v>
      </c>
      <c r="O69" s="12">
        <f t="shared" si="1"/>
        <v>10</v>
      </c>
      <c r="P69" s="12">
        <f t="shared" si="2"/>
        <v>2</v>
      </c>
      <c r="Q69" s="12">
        <f t="shared" si="6"/>
        <v>0</v>
      </c>
      <c r="R69" s="12" t="str">
        <f t="shared" si="7"/>
        <v/>
      </c>
      <c r="S69" s="12" t="str">
        <f t="shared" si="8"/>
        <v/>
      </c>
      <c r="T69" s="12">
        <f t="shared" si="9"/>
        <v>0</v>
      </c>
      <c r="U69" s="12">
        <f t="shared" si="10"/>
        <v>0</v>
      </c>
      <c r="V69" s="12">
        <f t="shared" si="11"/>
        <v>0</v>
      </c>
    </row>
    <row r="70" spans="2:22" x14ac:dyDescent="0.2">
      <c r="B70" s="12" t="s">
        <v>187</v>
      </c>
      <c r="C70" s="7"/>
      <c r="D70" s="8" t="s">
        <v>246</v>
      </c>
      <c r="E70" s="8" t="s">
        <v>63</v>
      </c>
      <c r="F70" s="15">
        <v>449</v>
      </c>
      <c r="G70" s="15">
        <v>60</v>
      </c>
      <c r="H70" s="15">
        <v>7</v>
      </c>
      <c r="I70" s="6" t="s">
        <v>15</v>
      </c>
      <c r="J70" s="6" t="s">
        <v>18</v>
      </c>
      <c r="K70" s="6" t="s">
        <v>53</v>
      </c>
      <c r="L70" t="str">
        <f>VLOOKUP(E70,Lookup_Data!$C$7:$E$25,2,FALSE)</f>
        <v>England</v>
      </c>
      <c r="M70" t="str">
        <f>VLOOKUP(E70,Lookup_Data!$C$7:$E$25,3,FALSE)</f>
        <v>BUTTS</v>
      </c>
      <c r="N70" s="12">
        <f t="shared" si="0"/>
        <v>0</v>
      </c>
      <c r="O70" s="12">
        <f t="shared" si="1"/>
        <v>11</v>
      </c>
      <c r="P70" s="12">
        <f t="shared" si="2"/>
        <v>3</v>
      </c>
      <c r="Q70" s="12">
        <f t="shared" si="6"/>
        <v>0</v>
      </c>
      <c r="R70" s="12" t="str">
        <f t="shared" si="7"/>
        <v/>
      </c>
      <c r="S70" s="12" t="str">
        <f t="shared" si="8"/>
        <v/>
      </c>
      <c r="T70" s="12">
        <f t="shared" si="9"/>
        <v>0</v>
      </c>
      <c r="U70" s="12">
        <f t="shared" si="10"/>
        <v>0</v>
      </c>
      <c r="V70" s="12">
        <f t="shared" si="11"/>
        <v>0</v>
      </c>
    </row>
    <row r="71" spans="2:22" x14ac:dyDescent="0.2">
      <c r="B71" s="12" t="s">
        <v>187</v>
      </c>
      <c r="C71" s="7"/>
      <c r="D71" s="11" t="s">
        <v>248</v>
      </c>
      <c r="E71" s="8" t="s">
        <v>63</v>
      </c>
      <c r="F71" s="12">
        <v>440</v>
      </c>
      <c r="G71" s="12">
        <v>60</v>
      </c>
      <c r="H71" s="12">
        <v>8</v>
      </c>
      <c r="I71" s="6" t="s">
        <v>15</v>
      </c>
      <c r="J71" s="6" t="s">
        <v>18</v>
      </c>
      <c r="K71" s="12" t="s">
        <v>17</v>
      </c>
      <c r="L71" t="str">
        <f>VLOOKUP(E71,Lookup_Data!$C$7:$E$25,2,FALSE)</f>
        <v>England</v>
      </c>
      <c r="M71" t="str">
        <f>VLOOKUP(E71,Lookup_Data!$C$7:$E$25,3,FALSE)</f>
        <v>BUTTS</v>
      </c>
      <c r="N71" s="12">
        <f t="shared" ref="N71:N134" si="12">IF(E71=E70,0,1)</f>
        <v>0</v>
      </c>
      <c r="O71" s="12">
        <f t="shared" ref="O71:O134" si="13">IF(N71=1,N71,O70+1)</f>
        <v>12</v>
      </c>
      <c r="P71" s="12">
        <f t="shared" ref="P71:P134" si="14">IF(O71&lt;5,O71,4+O71-4*ROUNDUP(O71/4,0))</f>
        <v>4</v>
      </c>
      <c r="Q71" s="12">
        <f t="shared" si="6"/>
        <v>3</v>
      </c>
      <c r="R71" s="12" t="str">
        <f t="shared" si="7"/>
        <v>C</v>
      </c>
      <c r="S71" s="12" t="str">
        <f t="shared" si="8"/>
        <v>Cambridge 'C'</v>
      </c>
      <c r="T71" s="12">
        <f t="shared" ref="T71:T102" si="15">IF($P71=1,F71,IF($P71=2,F71+F70,IF($P71=3,F71+F70+F69,IF($P71=4,F71+F70+F69+F68,0))))*IF($N72=1,1,IF($P71=4,1,0))</f>
        <v>1815</v>
      </c>
      <c r="U71" s="12">
        <f t="shared" ref="U71:U102" si="16">IF($P71=1,G71,IF($P71=2,G71+G70,IF($P71=3,G71+G70+G69,IF($P71=4,G71+G70+G69+G68,0))))*IF($N72=1,1,IF($P71=4,1,0))</f>
        <v>240</v>
      </c>
      <c r="V71" s="12">
        <f t="shared" ref="V71:V102" si="17">IF($P71=1,H71,IF($P71=2,H71+H70,IF($P71=3,H71+H70+H69,IF($P71=4,H71+H70+H69+H68,0))))*IF($N72=1,1,IF($P71=4,1,0))</f>
        <v>30</v>
      </c>
    </row>
    <row r="72" spans="2:22" x14ac:dyDescent="0.2">
      <c r="B72" s="12" t="s">
        <v>187</v>
      </c>
      <c r="C72" s="7"/>
      <c r="D72" s="8" t="s">
        <v>107</v>
      </c>
      <c r="E72" s="8" t="s">
        <v>63</v>
      </c>
      <c r="F72" s="6">
        <v>432</v>
      </c>
      <c r="G72" s="6">
        <v>59</v>
      </c>
      <c r="H72" s="6">
        <v>4</v>
      </c>
      <c r="I72" s="6" t="s">
        <v>22</v>
      </c>
      <c r="J72" s="6" t="s">
        <v>18</v>
      </c>
      <c r="K72" s="6" t="s">
        <v>17</v>
      </c>
      <c r="L72" t="str">
        <f>VLOOKUP(E72,Lookup_Data!$C$7:$E$25,2,FALSE)</f>
        <v>England</v>
      </c>
      <c r="M72" t="str">
        <f>VLOOKUP(E72,Lookup_Data!$C$7:$E$25,3,FALSE)</f>
        <v>BUTTS</v>
      </c>
      <c r="N72" s="12">
        <f t="shared" si="12"/>
        <v>0</v>
      </c>
      <c r="O72" s="12">
        <f t="shared" si="13"/>
        <v>13</v>
      </c>
      <c r="P72" s="12">
        <f t="shared" si="14"/>
        <v>1</v>
      </c>
      <c r="Q72" s="12">
        <f t="shared" ref="Q72:Q135" si="18">IF(N73=1,1,IF(P72=4,1,0))*ROUNDUP(O72/4,0)</f>
        <v>0</v>
      </c>
      <c r="R72" s="12" t="str">
        <f t="shared" ref="R72:R135" si="19">IF(Q72=1,"A",IF(Q72=2,"B",IF(Q72=3,"C",IF(Q72=4,"D",IF(Q72=5,"E",IF(Q72=6,"F",IF(Q72=7,"G",IF(Q72=8,"H",""))))))))</f>
        <v/>
      </c>
      <c r="S72" s="12" t="str">
        <f t="shared" ref="S72:S135" si="20">IF(Q72=0,"",CONCATENATE(E72," '",R72,"'"))</f>
        <v/>
      </c>
      <c r="T72" s="12">
        <f t="shared" si="15"/>
        <v>0</v>
      </c>
      <c r="U72" s="12">
        <f t="shared" si="16"/>
        <v>0</v>
      </c>
      <c r="V72" s="12">
        <f t="shared" si="17"/>
        <v>0</v>
      </c>
    </row>
    <row r="73" spans="2:22" x14ac:dyDescent="0.2">
      <c r="B73" s="12" t="s">
        <v>187</v>
      </c>
      <c r="C73" s="7"/>
      <c r="D73" s="13" t="s">
        <v>255</v>
      </c>
      <c r="E73" s="8" t="s">
        <v>63</v>
      </c>
      <c r="F73" s="6">
        <v>420</v>
      </c>
      <c r="G73" s="6">
        <v>60</v>
      </c>
      <c r="H73" s="6"/>
      <c r="I73" s="6" t="s">
        <v>15</v>
      </c>
      <c r="J73" s="6" t="s">
        <v>18</v>
      </c>
      <c r="K73" s="6" t="s">
        <v>53</v>
      </c>
      <c r="L73" t="str">
        <f>VLOOKUP(E73,Lookup_Data!$C$7:$E$25,2,FALSE)</f>
        <v>England</v>
      </c>
      <c r="M73" t="str">
        <f>VLOOKUP(E73,Lookup_Data!$C$7:$E$25,3,FALSE)</f>
        <v>BUTTS</v>
      </c>
      <c r="N73" s="12">
        <f t="shared" si="12"/>
        <v>0</v>
      </c>
      <c r="O73" s="12">
        <f t="shared" si="13"/>
        <v>14</v>
      </c>
      <c r="P73" s="12">
        <f t="shared" si="14"/>
        <v>2</v>
      </c>
      <c r="Q73" s="12">
        <f t="shared" si="18"/>
        <v>0</v>
      </c>
      <c r="R73" s="12" t="str">
        <f t="shared" si="19"/>
        <v/>
      </c>
      <c r="S73" s="12" t="str">
        <f t="shared" si="20"/>
        <v/>
      </c>
      <c r="T73" s="12">
        <f t="shared" si="15"/>
        <v>0</v>
      </c>
      <c r="U73" s="12">
        <f t="shared" si="16"/>
        <v>0</v>
      </c>
      <c r="V73" s="12">
        <f t="shared" si="17"/>
        <v>0</v>
      </c>
    </row>
    <row r="74" spans="2:22" x14ac:dyDescent="0.2">
      <c r="B74" s="12" t="s">
        <v>187</v>
      </c>
      <c r="C74" s="7"/>
      <c r="D74" s="8" t="s">
        <v>259</v>
      </c>
      <c r="E74" s="8" t="s">
        <v>63</v>
      </c>
      <c r="F74" s="6">
        <v>414</v>
      </c>
      <c r="G74" s="6">
        <v>59</v>
      </c>
      <c r="H74" s="6">
        <v>6</v>
      </c>
      <c r="I74" s="6" t="s">
        <v>15</v>
      </c>
      <c r="J74" s="6" t="s">
        <v>18</v>
      </c>
      <c r="K74" s="6" t="s">
        <v>53</v>
      </c>
      <c r="L74" t="str">
        <f>VLOOKUP(E74,Lookup_Data!$C$7:$E$25,2,FALSE)</f>
        <v>England</v>
      </c>
      <c r="M74" t="str">
        <f>VLOOKUP(E74,Lookup_Data!$C$7:$E$25,3,FALSE)</f>
        <v>BUTTS</v>
      </c>
      <c r="N74" s="12">
        <f t="shared" si="12"/>
        <v>0</v>
      </c>
      <c r="O74" s="12">
        <f t="shared" si="13"/>
        <v>15</v>
      </c>
      <c r="P74" s="12">
        <f t="shared" si="14"/>
        <v>3</v>
      </c>
      <c r="Q74" s="12">
        <f t="shared" si="18"/>
        <v>0</v>
      </c>
      <c r="R74" s="12" t="str">
        <f t="shared" si="19"/>
        <v/>
      </c>
      <c r="S74" s="12" t="str">
        <f t="shared" si="20"/>
        <v/>
      </c>
      <c r="T74" s="12">
        <f t="shared" si="15"/>
        <v>0</v>
      </c>
      <c r="U74" s="12">
        <f t="shared" si="16"/>
        <v>0</v>
      </c>
      <c r="V74" s="12">
        <f t="shared" si="17"/>
        <v>0</v>
      </c>
    </row>
    <row r="75" spans="2:22" x14ac:dyDescent="0.2">
      <c r="B75" s="12" t="s">
        <v>187</v>
      </c>
      <c r="C75" s="7"/>
      <c r="D75" s="8" t="s">
        <v>265</v>
      </c>
      <c r="E75" s="8" t="s">
        <v>63</v>
      </c>
      <c r="F75" s="6">
        <v>400</v>
      </c>
      <c r="G75" s="6">
        <v>60</v>
      </c>
      <c r="H75" s="6">
        <v>5</v>
      </c>
      <c r="I75" s="6" t="s">
        <v>22</v>
      </c>
      <c r="J75" s="6" t="s">
        <v>18</v>
      </c>
      <c r="K75" s="6" t="s">
        <v>53</v>
      </c>
      <c r="L75" t="str">
        <f>VLOOKUP(E75,Lookup_Data!$C$7:$E$25,2,FALSE)</f>
        <v>England</v>
      </c>
      <c r="M75" t="str">
        <f>VLOOKUP(E75,Lookup_Data!$C$7:$E$25,3,FALSE)</f>
        <v>BUTTS</v>
      </c>
      <c r="N75" s="12">
        <f t="shared" si="12"/>
        <v>0</v>
      </c>
      <c r="O75" s="12">
        <f t="shared" si="13"/>
        <v>16</v>
      </c>
      <c r="P75" s="12">
        <f t="shared" si="14"/>
        <v>4</v>
      </c>
      <c r="Q75" s="12">
        <f t="shared" si="18"/>
        <v>4</v>
      </c>
      <c r="R75" s="12" t="str">
        <f t="shared" si="19"/>
        <v>D</v>
      </c>
      <c r="S75" s="12" t="str">
        <f t="shared" si="20"/>
        <v>Cambridge 'D'</v>
      </c>
      <c r="T75" s="12">
        <f t="shared" si="15"/>
        <v>1666</v>
      </c>
      <c r="U75" s="12">
        <f t="shared" si="16"/>
        <v>238</v>
      </c>
      <c r="V75" s="12">
        <f t="shared" si="17"/>
        <v>15</v>
      </c>
    </row>
    <row r="76" spans="2:22" x14ac:dyDescent="0.2">
      <c r="B76" s="12" t="s">
        <v>187</v>
      </c>
      <c r="C76" s="7"/>
      <c r="D76" s="11" t="s">
        <v>271</v>
      </c>
      <c r="E76" s="8" t="s">
        <v>63</v>
      </c>
      <c r="F76" s="12">
        <v>391</v>
      </c>
      <c r="G76" s="12">
        <v>59</v>
      </c>
      <c r="H76" s="12">
        <v>5</v>
      </c>
      <c r="I76" s="6" t="s">
        <v>15</v>
      </c>
      <c r="J76" s="6" t="s">
        <v>18</v>
      </c>
      <c r="K76" s="12" t="s">
        <v>17</v>
      </c>
      <c r="L76" t="str">
        <f>VLOOKUP(E76,Lookup_Data!$C$7:$E$25,2,FALSE)</f>
        <v>England</v>
      </c>
      <c r="M76" t="str">
        <f>VLOOKUP(E76,Lookup_Data!$C$7:$E$25,3,FALSE)</f>
        <v>BUTTS</v>
      </c>
      <c r="N76" s="12">
        <f t="shared" si="12"/>
        <v>0</v>
      </c>
      <c r="O76" s="12">
        <f t="shared" si="13"/>
        <v>17</v>
      </c>
      <c r="P76" s="12">
        <f t="shared" si="14"/>
        <v>1</v>
      </c>
      <c r="Q76" s="12">
        <f t="shared" si="18"/>
        <v>0</v>
      </c>
      <c r="R76" s="12" t="str">
        <f t="shared" si="19"/>
        <v/>
      </c>
      <c r="S76" s="12" t="str">
        <f t="shared" si="20"/>
        <v/>
      </c>
      <c r="T76" s="12">
        <f t="shared" si="15"/>
        <v>0</v>
      </c>
      <c r="U76" s="12">
        <f t="shared" si="16"/>
        <v>0</v>
      </c>
      <c r="V76" s="12">
        <f t="shared" si="17"/>
        <v>0</v>
      </c>
    </row>
    <row r="77" spans="2:22" x14ac:dyDescent="0.2">
      <c r="B77" s="12" t="s">
        <v>187</v>
      </c>
      <c r="C77" s="7"/>
      <c r="D77" s="8" t="s">
        <v>149</v>
      </c>
      <c r="E77" s="8" t="s">
        <v>63</v>
      </c>
      <c r="F77" s="6">
        <v>385</v>
      </c>
      <c r="G77" s="6">
        <v>60</v>
      </c>
      <c r="H77" s="6">
        <v>3</v>
      </c>
      <c r="I77" s="6" t="s">
        <v>22</v>
      </c>
      <c r="J77" s="6" t="s">
        <v>18</v>
      </c>
      <c r="K77" s="6" t="s">
        <v>17</v>
      </c>
      <c r="L77" t="str">
        <f>VLOOKUP(E77,Lookup_Data!$C$7:$E$25,2,FALSE)</f>
        <v>England</v>
      </c>
      <c r="M77" t="str">
        <f>VLOOKUP(E77,Lookup_Data!$C$7:$E$25,3,FALSE)</f>
        <v>BUTTS</v>
      </c>
      <c r="N77" s="12">
        <f t="shared" si="12"/>
        <v>0</v>
      </c>
      <c r="O77" s="12">
        <f t="shared" si="13"/>
        <v>18</v>
      </c>
      <c r="P77" s="12">
        <f t="shared" si="14"/>
        <v>2</v>
      </c>
      <c r="Q77" s="12">
        <f t="shared" si="18"/>
        <v>0</v>
      </c>
      <c r="R77" s="12" t="str">
        <f t="shared" si="19"/>
        <v/>
      </c>
      <c r="S77" s="12" t="str">
        <f t="shared" si="20"/>
        <v/>
      </c>
      <c r="T77" s="12">
        <f t="shared" si="15"/>
        <v>0</v>
      </c>
      <c r="U77" s="12">
        <f t="shared" si="16"/>
        <v>0</v>
      </c>
      <c r="V77" s="12">
        <f t="shared" si="17"/>
        <v>0</v>
      </c>
    </row>
    <row r="78" spans="2:22" x14ac:dyDescent="0.2">
      <c r="B78" s="12" t="s">
        <v>187</v>
      </c>
      <c r="C78" s="7"/>
      <c r="D78" s="8" t="s">
        <v>289</v>
      </c>
      <c r="E78" s="8" t="s">
        <v>63</v>
      </c>
      <c r="F78" s="6">
        <v>348</v>
      </c>
      <c r="G78" s="6">
        <v>59</v>
      </c>
      <c r="H78" s="6">
        <v>2</v>
      </c>
      <c r="I78" s="6" t="s">
        <v>15</v>
      </c>
      <c r="J78" s="6" t="s">
        <v>18</v>
      </c>
      <c r="K78" s="6" t="s">
        <v>53</v>
      </c>
      <c r="L78" t="str">
        <f>VLOOKUP(E78,Lookup_Data!$C$7:$E$25,2,FALSE)</f>
        <v>England</v>
      </c>
      <c r="M78" t="str">
        <f>VLOOKUP(E78,Lookup_Data!$C$7:$E$25,3,FALSE)</f>
        <v>BUTTS</v>
      </c>
      <c r="N78" s="12">
        <f t="shared" si="12"/>
        <v>0</v>
      </c>
      <c r="O78" s="12">
        <f t="shared" si="13"/>
        <v>19</v>
      </c>
      <c r="P78" s="12">
        <f t="shared" si="14"/>
        <v>3</v>
      </c>
      <c r="Q78" s="12">
        <f t="shared" si="18"/>
        <v>0</v>
      </c>
      <c r="R78" s="12" t="str">
        <f t="shared" si="19"/>
        <v/>
      </c>
      <c r="S78" s="12" t="str">
        <f t="shared" si="20"/>
        <v/>
      </c>
      <c r="T78" s="12">
        <f t="shared" si="15"/>
        <v>0</v>
      </c>
      <c r="U78" s="12">
        <f t="shared" si="16"/>
        <v>0</v>
      </c>
      <c r="V78" s="12">
        <f t="shared" si="17"/>
        <v>0</v>
      </c>
    </row>
    <row r="79" spans="2:22" x14ac:dyDescent="0.2">
      <c r="B79" s="12" t="s">
        <v>187</v>
      </c>
      <c r="C79" s="7"/>
      <c r="D79" s="8" t="s">
        <v>294</v>
      </c>
      <c r="E79" s="8" t="s">
        <v>63</v>
      </c>
      <c r="F79" s="6">
        <v>311</v>
      </c>
      <c r="G79" s="6">
        <v>56</v>
      </c>
      <c r="H79" s="6">
        <v>1</v>
      </c>
      <c r="I79" s="6" t="s">
        <v>15</v>
      </c>
      <c r="J79" s="6" t="s">
        <v>18</v>
      </c>
      <c r="K79" s="6" t="s">
        <v>53</v>
      </c>
      <c r="L79" t="str">
        <f>VLOOKUP(E79,Lookup_Data!$C$7:$E$25,2,FALSE)</f>
        <v>England</v>
      </c>
      <c r="M79" t="str">
        <f>VLOOKUP(E79,Lookup_Data!$C$7:$E$25,3,FALSE)</f>
        <v>BUTTS</v>
      </c>
      <c r="N79" s="12">
        <f t="shared" si="12"/>
        <v>0</v>
      </c>
      <c r="O79" s="12">
        <f t="shared" si="13"/>
        <v>20</v>
      </c>
      <c r="P79" s="12">
        <f t="shared" si="14"/>
        <v>4</v>
      </c>
      <c r="Q79" s="12">
        <f t="shared" si="18"/>
        <v>5</v>
      </c>
      <c r="R79" s="12" t="str">
        <f t="shared" si="19"/>
        <v>E</v>
      </c>
      <c r="S79" s="12" t="str">
        <f t="shared" si="20"/>
        <v>Cambridge 'E'</v>
      </c>
      <c r="T79" s="12">
        <f t="shared" si="15"/>
        <v>1435</v>
      </c>
      <c r="U79" s="12">
        <f t="shared" si="16"/>
        <v>234</v>
      </c>
      <c r="V79" s="12">
        <f t="shared" si="17"/>
        <v>11</v>
      </c>
    </row>
    <row r="80" spans="2:22" x14ac:dyDescent="0.2">
      <c r="B80" s="12" t="s">
        <v>187</v>
      </c>
      <c r="C80" s="7"/>
      <c r="D80" s="13" t="s">
        <v>302</v>
      </c>
      <c r="E80" s="8" t="s">
        <v>63</v>
      </c>
      <c r="F80" s="6">
        <v>272</v>
      </c>
      <c r="G80" s="6">
        <v>52</v>
      </c>
      <c r="H80" s="6">
        <v>0</v>
      </c>
      <c r="I80" s="6" t="s">
        <v>15</v>
      </c>
      <c r="J80" s="6" t="s">
        <v>18</v>
      </c>
      <c r="K80" s="6" t="s">
        <v>53</v>
      </c>
      <c r="L80" t="str">
        <f>VLOOKUP(E80,Lookup_Data!$C$7:$E$25,2,FALSE)</f>
        <v>England</v>
      </c>
      <c r="M80" t="str">
        <f>VLOOKUP(E80,Lookup_Data!$C$7:$E$25,3,FALSE)</f>
        <v>BUTTS</v>
      </c>
      <c r="N80" s="12">
        <f t="shared" si="12"/>
        <v>0</v>
      </c>
      <c r="O80" s="12">
        <f t="shared" si="13"/>
        <v>21</v>
      </c>
      <c r="P80" s="12">
        <f t="shared" si="14"/>
        <v>1</v>
      </c>
      <c r="Q80" s="12">
        <f t="shared" si="18"/>
        <v>0</v>
      </c>
      <c r="R80" s="12" t="str">
        <f t="shared" si="19"/>
        <v/>
      </c>
      <c r="S80" s="12" t="str">
        <f t="shared" si="20"/>
        <v/>
      </c>
      <c r="T80" s="12">
        <f t="shared" si="15"/>
        <v>0</v>
      </c>
      <c r="U80" s="12">
        <f t="shared" si="16"/>
        <v>0</v>
      </c>
      <c r="V80" s="12">
        <f t="shared" si="17"/>
        <v>0</v>
      </c>
    </row>
    <row r="81" spans="2:22" x14ac:dyDescent="0.2">
      <c r="B81" s="12" t="s">
        <v>187</v>
      </c>
      <c r="D81" s="11" t="s">
        <v>303</v>
      </c>
      <c r="E81" s="8" t="s">
        <v>63</v>
      </c>
      <c r="F81" s="12">
        <v>260</v>
      </c>
      <c r="G81" s="12">
        <v>49</v>
      </c>
      <c r="H81" s="12">
        <v>1</v>
      </c>
      <c r="I81" s="6" t="s">
        <v>15</v>
      </c>
      <c r="J81" s="6" t="s">
        <v>18</v>
      </c>
      <c r="K81" s="6" t="s">
        <v>53</v>
      </c>
      <c r="L81" t="str">
        <f>VLOOKUP(E81,Lookup_Data!$C$7:$E$25,2,FALSE)</f>
        <v>England</v>
      </c>
      <c r="M81" t="str">
        <f>VLOOKUP(E81,Lookup_Data!$C$7:$E$25,3,FALSE)</f>
        <v>BUTTS</v>
      </c>
      <c r="N81" s="12">
        <f t="shared" si="12"/>
        <v>0</v>
      </c>
      <c r="O81" s="12">
        <f t="shared" si="13"/>
        <v>22</v>
      </c>
      <c r="P81" s="12">
        <f t="shared" si="14"/>
        <v>2</v>
      </c>
      <c r="Q81" s="12">
        <f t="shared" si="18"/>
        <v>0</v>
      </c>
      <c r="R81" s="12" t="str">
        <f t="shared" si="19"/>
        <v/>
      </c>
      <c r="S81" s="12" t="str">
        <f t="shared" si="20"/>
        <v/>
      </c>
      <c r="T81" s="12">
        <f t="shared" si="15"/>
        <v>0</v>
      </c>
      <c r="U81" s="12">
        <f t="shared" si="16"/>
        <v>0</v>
      </c>
      <c r="V81" s="12">
        <f t="shared" si="17"/>
        <v>0</v>
      </c>
    </row>
    <row r="82" spans="2:22" x14ac:dyDescent="0.2">
      <c r="B82" s="12" t="s">
        <v>187</v>
      </c>
      <c r="C82" s="7"/>
      <c r="D82" s="11" t="s">
        <v>305</v>
      </c>
      <c r="E82" s="8" t="s">
        <v>63</v>
      </c>
      <c r="F82" s="12">
        <v>202</v>
      </c>
      <c r="G82" s="12">
        <v>53</v>
      </c>
      <c r="H82" s="12">
        <v>1</v>
      </c>
      <c r="I82" s="6" t="s">
        <v>22</v>
      </c>
      <c r="J82" s="6" t="s">
        <v>18</v>
      </c>
      <c r="K82" s="6" t="s">
        <v>53</v>
      </c>
      <c r="L82" t="str">
        <f>VLOOKUP(E82,Lookup_Data!$C$7:$E$25,2,FALSE)</f>
        <v>England</v>
      </c>
      <c r="M82" t="str">
        <f>VLOOKUP(E82,Lookup_Data!$C$7:$E$25,3,FALSE)</f>
        <v>BUTTS</v>
      </c>
      <c r="N82" s="12">
        <f t="shared" si="12"/>
        <v>0</v>
      </c>
      <c r="O82" s="12">
        <f t="shared" si="13"/>
        <v>23</v>
      </c>
      <c r="P82" s="12">
        <f t="shared" si="14"/>
        <v>3</v>
      </c>
      <c r="Q82" s="12">
        <f t="shared" si="18"/>
        <v>0</v>
      </c>
      <c r="R82" s="12" t="str">
        <f t="shared" si="19"/>
        <v/>
      </c>
      <c r="S82" s="12" t="str">
        <f t="shared" si="20"/>
        <v/>
      </c>
      <c r="T82" s="12">
        <f t="shared" si="15"/>
        <v>0</v>
      </c>
      <c r="U82" s="12">
        <f t="shared" si="16"/>
        <v>0</v>
      </c>
      <c r="V82" s="12">
        <f t="shared" si="17"/>
        <v>0</v>
      </c>
    </row>
    <row r="83" spans="2:22" x14ac:dyDescent="0.2">
      <c r="B83" s="12" t="s">
        <v>187</v>
      </c>
      <c r="C83" s="7"/>
      <c r="D83" s="11" t="s">
        <v>306</v>
      </c>
      <c r="E83" s="8" t="s">
        <v>63</v>
      </c>
      <c r="F83" s="12">
        <v>186</v>
      </c>
      <c r="G83" s="12">
        <v>43</v>
      </c>
      <c r="H83" s="12">
        <v>2</v>
      </c>
      <c r="I83" s="6" t="s">
        <v>22</v>
      </c>
      <c r="J83" s="6" t="s">
        <v>18</v>
      </c>
      <c r="K83" s="6" t="s">
        <v>53</v>
      </c>
      <c r="L83" t="str">
        <f>VLOOKUP(E83,Lookup_Data!$C$7:$E$25,2,FALSE)</f>
        <v>England</v>
      </c>
      <c r="M83" t="str">
        <f>VLOOKUP(E83,Lookup_Data!$C$7:$E$25,3,FALSE)</f>
        <v>BUTTS</v>
      </c>
      <c r="N83" s="12">
        <f t="shared" si="12"/>
        <v>0</v>
      </c>
      <c r="O83" s="12">
        <f t="shared" si="13"/>
        <v>24</v>
      </c>
      <c r="P83" s="12">
        <f t="shared" si="14"/>
        <v>4</v>
      </c>
      <c r="Q83" s="12">
        <f t="shared" si="18"/>
        <v>6</v>
      </c>
      <c r="R83" s="12" t="str">
        <f t="shared" si="19"/>
        <v>F</v>
      </c>
      <c r="S83" s="12" t="str">
        <f t="shared" si="20"/>
        <v>Cambridge 'F'</v>
      </c>
      <c r="T83" s="12">
        <f t="shared" si="15"/>
        <v>920</v>
      </c>
      <c r="U83" s="12">
        <f t="shared" si="16"/>
        <v>197</v>
      </c>
      <c r="V83" s="12">
        <f t="shared" si="17"/>
        <v>4</v>
      </c>
    </row>
    <row r="84" spans="2:22" x14ac:dyDescent="0.2">
      <c r="B84" s="12" t="s">
        <v>187</v>
      </c>
      <c r="C84" s="7">
        <v>37674</v>
      </c>
      <c r="D84" s="8" t="s">
        <v>27</v>
      </c>
      <c r="E84" s="8" t="s">
        <v>14</v>
      </c>
      <c r="F84" s="6">
        <v>579</v>
      </c>
      <c r="G84" s="6">
        <v>60</v>
      </c>
      <c r="H84" s="6">
        <v>41</v>
      </c>
      <c r="I84" s="6" t="s">
        <v>15</v>
      </c>
      <c r="J84" s="6" t="s">
        <v>18</v>
      </c>
      <c r="K84" s="6" t="s">
        <v>17</v>
      </c>
      <c r="L84" t="str">
        <f>VLOOKUP(E84,Lookup_Data!$C$7:$E$25,2,FALSE)</f>
        <v>Scotland</v>
      </c>
      <c r="M84" t="str">
        <f>VLOOKUP(E84,Lookup_Data!$C$7:$E$25,3,FALSE)</f>
        <v>SUSF</v>
      </c>
      <c r="N84" s="12">
        <f t="shared" si="12"/>
        <v>1</v>
      </c>
      <c r="O84" s="12">
        <f t="shared" si="13"/>
        <v>1</v>
      </c>
      <c r="P84" s="12">
        <f t="shared" si="14"/>
        <v>1</v>
      </c>
      <c r="Q84" s="12">
        <f t="shared" si="18"/>
        <v>0</v>
      </c>
      <c r="R84" s="12" t="str">
        <f t="shared" si="19"/>
        <v/>
      </c>
      <c r="S84" s="12" t="str">
        <f t="shared" si="20"/>
        <v/>
      </c>
      <c r="T84" s="12">
        <f t="shared" si="15"/>
        <v>0</v>
      </c>
      <c r="U84" s="12">
        <f t="shared" si="16"/>
        <v>0</v>
      </c>
      <c r="V84" s="12">
        <f t="shared" si="17"/>
        <v>0</v>
      </c>
    </row>
    <row r="85" spans="2:22" x14ac:dyDescent="0.2">
      <c r="B85" s="12" t="s">
        <v>187</v>
      </c>
      <c r="C85" s="7">
        <v>37669</v>
      </c>
      <c r="D85" s="8" t="s">
        <v>32</v>
      </c>
      <c r="E85" s="8" t="s">
        <v>14</v>
      </c>
      <c r="F85" s="6">
        <v>579</v>
      </c>
      <c r="G85" s="6">
        <v>60</v>
      </c>
      <c r="H85" s="6">
        <v>39</v>
      </c>
      <c r="I85" s="6" t="s">
        <v>15</v>
      </c>
      <c r="J85" s="6" t="s">
        <v>18</v>
      </c>
      <c r="K85" s="6" t="s">
        <v>17</v>
      </c>
      <c r="L85" t="str">
        <f>VLOOKUP(E85,Lookup_Data!$C$7:$E$25,2,FALSE)</f>
        <v>Scotland</v>
      </c>
      <c r="M85" t="str">
        <f>VLOOKUP(E85,Lookup_Data!$C$7:$E$25,3,FALSE)</f>
        <v>SUSF</v>
      </c>
      <c r="N85" s="12">
        <f t="shared" si="12"/>
        <v>0</v>
      </c>
      <c r="O85" s="12">
        <f t="shared" si="13"/>
        <v>2</v>
      </c>
      <c r="P85" s="12">
        <f t="shared" si="14"/>
        <v>2</v>
      </c>
      <c r="Q85" s="12">
        <f t="shared" si="18"/>
        <v>0</v>
      </c>
      <c r="R85" s="12" t="str">
        <f t="shared" si="19"/>
        <v/>
      </c>
      <c r="S85" s="12" t="str">
        <f t="shared" si="20"/>
        <v/>
      </c>
      <c r="T85" s="12">
        <f t="shared" si="15"/>
        <v>0</v>
      </c>
      <c r="U85" s="12">
        <f t="shared" si="16"/>
        <v>0</v>
      </c>
      <c r="V85" s="12">
        <f t="shared" si="17"/>
        <v>0</v>
      </c>
    </row>
    <row r="86" spans="2:22" x14ac:dyDescent="0.2">
      <c r="B86" s="12" t="s">
        <v>187</v>
      </c>
      <c r="C86" s="7">
        <v>37674</v>
      </c>
      <c r="D86" s="8" t="s">
        <v>13</v>
      </c>
      <c r="E86" s="8" t="s">
        <v>14</v>
      </c>
      <c r="F86" s="6">
        <v>569</v>
      </c>
      <c r="G86" s="6">
        <v>60</v>
      </c>
      <c r="H86" s="6">
        <v>38</v>
      </c>
      <c r="I86" s="6" t="s">
        <v>15</v>
      </c>
      <c r="J86" s="6" t="s">
        <v>18</v>
      </c>
      <c r="K86" s="6" t="s">
        <v>17</v>
      </c>
      <c r="L86" t="str">
        <f>VLOOKUP(E86,Lookup_Data!$C$7:$E$25,2,FALSE)</f>
        <v>Scotland</v>
      </c>
      <c r="M86" t="str">
        <f>VLOOKUP(E86,Lookup_Data!$C$7:$E$25,3,FALSE)</f>
        <v>SUSF</v>
      </c>
      <c r="N86" s="12">
        <f t="shared" si="12"/>
        <v>0</v>
      </c>
      <c r="O86" s="12">
        <f t="shared" si="13"/>
        <v>3</v>
      </c>
      <c r="P86" s="12">
        <f t="shared" si="14"/>
        <v>3</v>
      </c>
      <c r="Q86" s="12">
        <f t="shared" si="18"/>
        <v>0</v>
      </c>
      <c r="R86" s="12" t="str">
        <f t="shared" si="19"/>
        <v/>
      </c>
      <c r="S86" s="12" t="str">
        <f t="shared" si="20"/>
        <v/>
      </c>
      <c r="T86" s="12">
        <f t="shared" si="15"/>
        <v>0</v>
      </c>
      <c r="U86" s="12">
        <f t="shared" si="16"/>
        <v>0</v>
      </c>
      <c r="V86" s="12">
        <f t="shared" si="17"/>
        <v>0</v>
      </c>
    </row>
    <row r="87" spans="2:22" x14ac:dyDescent="0.2">
      <c r="B87" s="12" t="s">
        <v>187</v>
      </c>
      <c r="C87" s="7">
        <v>37670</v>
      </c>
      <c r="D87" s="8" t="s">
        <v>28</v>
      </c>
      <c r="E87" s="8" t="s">
        <v>14</v>
      </c>
      <c r="F87" s="6">
        <v>569</v>
      </c>
      <c r="G87" s="6">
        <v>60</v>
      </c>
      <c r="H87" s="6">
        <v>33</v>
      </c>
      <c r="I87" s="6" t="s">
        <v>15</v>
      </c>
      <c r="J87" s="6" t="s">
        <v>18</v>
      </c>
      <c r="K87" s="6" t="s">
        <v>17</v>
      </c>
      <c r="L87" t="str">
        <f>VLOOKUP(E87,Lookup_Data!$C$7:$E$25,2,FALSE)</f>
        <v>Scotland</v>
      </c>
      <c r="M87" t="str">
        <f>VLOOKUP(E87,Lookup_Data!$C$7:$E$25,3,FALSE)</f>
        <v>SUSF</v>
      </c>
      <c r="N87" s="12">
        <f t="shared" si="12"/>
        <v>0</v>
      </c>
      <c r="O87" s="12">
        <f t="shared" si="13"/>
        <v>4</v>
      </c>
      <c r="P87" s="12">
        <f t="shared" si="14"/>
        <v>4</v>
      </c>
      <c r="Q87" s="12">
        <f t="shared" si="18"/>
        <v>1</v>
      </c>
      <c r="R87" s="12" t="str">
        <f t="shared" si="19"/>
        <v>A</v>
      </c>
      <c r="S87" s="12" t="str">
        <f t="shared" si="20"/>
        <v>Edinburgh 'A'</v>
      </c>
      <c r="T87" s="12">
        <f t="shared" si="15"/>
        <v>2296</v>
      </c>
      <c r="U87" s="12">
        <f t="shared" si="16"/>
        <v>240</v>
      </c>
      <c r="V87" s="12">
        <f t="shared" si="17"/>
        <v>151</v>
      </c>
    </row>
    <row r="88" spans="2:22" x14ac:dyDescent="0.2">
      <c r="B88" s="12" t="s">
        <v>187</v>
      </c>
      <c r="C88" s="7">
        <v>37670</v>
      </c>
      <c r="D88" s="8" t="s">
        <v>37</v>
      </c>
      <c r="E88" s="8" t="s">
        <v>14</v>
      </c>
      <c r="F88" s="6">
        <v>567</v>
      </c>
      <c r="G88" s="6">
        <v>60</v>
      </c>
      <c r="H88" s="6">
        <v>31</v>
      </c>
      <c r="I88" s="6" t="s">
        <v>15</v>
      </c>
      <c r="J88" s="6" t="s">
        <v>18</v>
      </c>
      <c r="K88" s="6" t="s">
        <v>17</v>
      </c>
      <c r="L88" t="str">
        <f>VLOOKUP(E88,Lookup_Data!$C$7:$E$25,2,FALSE)</f>
        <v>Scotland</v>
      </c>
      <c r="M88" t="str">
        <f>VLOOKUP(E88,Lookup_Data!$C$7:$E$25,3,FALSE)</f>
        <v>SUSF</v>
      </c>
      <c r="N88" s="12">
        <f t="shared" si="12"/>
        <v>0</v>
      </c>
      <c r="O88" s="12">
        <f t="shared" si="13"/>
        <v>5</v>
      </c>
      <c r="P88" s="12">
        <f t="shared" si="14"/>
        <v>1</v>
      </c>
      <c r="Q88" s="12">
        <f t="shared" si="18"/>
        <v>0</v>
      </c>
      <c r="R88" s="12" t="str">
        <f t="shared" si="19"/>
        <v/>
      </c>
      <c r="S88" s="12" t="str">
        <f t="shared" si="20"/>
        <v/>
      </c>
      <c r="T88" s="12">
        <f t="shared" si="15"/>
        <v>0</v>
      </c>
      <c r="U88" s="12">
        <f t="shared" si="16"/>
        <v>0</v>
      </c>
      <c r="V88" s="12">
        <f t="shared" si="17"/>
        <v>0</v>
      </c>
    </row>
    <row r="89" spans="2:22" x14ac:dyDescent="0.2">
      <c r="B89" s="12" t="s">
        <v>187</v>
      </c>
      <c r="C89" s="7">
        <v>37670</v>
      </c>
      <c r="D89" s="8" t="s">
        <v>41</v>
      </c>
      <c r="E89" s="8" t="s">
        <v>14</v>
      </c>
      <c r="F89" s="6">
        <v>564</v>
      </c>
      <c r="G89" s="6">
        <v>60</v>
      </c>
      <c r="H89" s="6">
        <v>29</v>
      </c>
      <c r="I89" s="6" t="s">
        <v>22</v>
      </c>
      <c r="J89" s="6" t="s">
        <v>18</v>
      </c>
      <c r="K89" s="6" t="s">
        <v>17</v>
      </c>
      <c r="L89" t="str">
        <f>VLOOKUP(E89,Lookup_Data!$C$7:$E$25,2,FALSE)</f>
        <v>Scotland</v>
      </c>
      <c r="M89" t="str">
        <f>VLOOKUP(E89,Lookup_Data!$C$7:$E$25,3,FALSE)</f>
        <v>SUSF</v>
      </c>
      <c r="N89" s="12">
        <f t="shared" si="12"/>
        <v>0</v>
      </c>
      <c r="O89" s="12">
        <f t="shared" si="13"/>
        <v>6</v>
      </c>
      <c r="P89" s="12">
        <f t="shared" si="14"/>
        <v>2</v>
      </c>
      <c r="Q89" s="12">
        <f t="shared" si="18"/>
        <v>0</v>
      </c>
      <c r="R89" s="12" t="str">
        <f t="shared" si="19"/>
        <v/>
      </c>
      <c r="S89" s="12" t="str">
        <f t="shared" si="20"/>
        <v/>
      </c>
      <c r="T89" s="12">
        <f t="shared" si="15"/>
        <v>0</v>
      </c>
      <c r="U89" s="12">
        <f t="shared" si="16"/>
        <v>0</v>
      </c>
      <c r="V89" s="12">
        <f t="shared" si="17"/>
        <v>0</v>
      </c>
    </row>
    <row r="90" spans="2:22" x14ac:dyDescent="0.2">
      <c r="B90" s="12" t="s">
        <v>187</v>
      </c>
      <c r="C90" s="7">
        <v>37674</v>
      </c>
      <c r="D90" s="8" t="s">
        <v>194</v>
      </c>
      <c r="E90" s="8" t="s">
        <v>14</v>
      </c>
      <c r="F90" s="6">
        <v>554</v>
      </c>
      <c r="G90" s="6">
        <v>60</v>
      </c>
      <c r="H90" s="6">
        <v>23</v>
      </c>
      <c r="I90" s="6" t="s">
        <v>15</v>
      </c>
      <c r="J90" s="6" t="s">
        <v>18</v>
      </c>
      <c r="K90" s="6" t="s">
        <v>17</v>
      </c>
      <c r="L90" t="str">
        <f>VLOOKUP(E90,Lookup_Data!$C$7:$E$25,2,FALSE)</f>
        <v>Scotland</v>
      </c>
      <c r="M90" t="str">
        <f>VLOOKUP(E90,Lookup_Data!$C$7:$E$25,3,FALSE)</f>
        <v>SUSF</v>
      </c>
      <c r="N90" s="12">
        <f t="shared" si="12"/>
        <v>0</v>
      </c>
      <c r="O90" s="12">
        <f t="shared" si="13"/>
        <v>7</v>
      </c>
      <c r="P90" s="12">
        <f t="shared" si="14"/>
        <v>3</v>
      </c>
      <c r="Q90" s="12">
        <f t="shared" si="18"/>
        <v>0</v>
      </c>
      <c r="R90" s="12" t="str">
        <f t="shared" si="19"/>
        <v/>
      </c>
      <c r="S90" s="12" t="str">
        <f t="shared" si="20"/>
        <v/>
      </c>
      <c r="T90" s="12">
        <f t="shared" si="15"/>
        <v>0</v>
      </c>
      <c r="U90" s="12">
        <f t="shared" si="16"/>
        <v>0</v>
      </c>
      <c r="V90" s="12">
        <f t="shared" si="17"/>
        <v>0</v>
      </c>
    </row>
    <row r="91" spans="2:22" x14ac:dyDescent="0.2">
      <c r="B91" s="12" t="s">
        <v>187</v>
      </c>
      <c r="C91" s="7">
        <v>37660</v>
      </c>
      <c r="D91" s="8" t="s">
        <v>40</v>
      </c>
      <c r="E91" s="8" t="s">
        <v>14</v>
      </c>
      <c r="F91" s="6">
        <v>538</v>
      </c>
      <c r="G91" s="6">
        <v>60</v>
      </c>
      <c r="H91" s="6">
        <v>23</v>
      </c>
      <c r="I91" s="6" t="s">
        <v>15</v>
      </c>
      <c r="J91" s="6" t="s">
        <v>18</v>
      </c>
      <c r="K91" s="6" t="s">
        <v>17</v>
      </c>
      <c r="L91" t="str">
        <f>VLOOKUP(E91,Lookup_Data!$C$7:$E$25,2,FALSE)</f>
        <v>Scotland</v>
      </c>
      <c r="M91" t="str">
        <f>VLOOKUP(E91,Lookup_Data!$C$7:$E$25,3,FALSE)</f>
        <v>SUSF</v>
      </c>
      <c r="N91" s="12">
        <f t="shared" si="12"/>
        <v>0</v>
      </c>
      <c r="O91" s="12">
        <f t="shared" si="13"/>
        <v>8</v>
      </c>
      <c r="P91" s="12">
        <f t="shared" si="14"/>
        <v>4</v>
      </c>
      <c r="Q91" s="12">
        <f t="shared" si="18"/>
        <v>2</v>
      </c>
      <c r="R91" s="12" t="str">
        <f t="shared" si="19"/>
        <v>B</v>
      </c>
      <c r="S91" s="12" t="str">
        <f t="shared" si="20"/>
        <v>Edinburgh 'B'</v>
      </c>
      <c r="T91" s="12">
        <f t="shared" si="15"/>
        <v>2223</v>
      </c>
      <c r="U91" s="12">
        <f t="shared" si="16"/>
        <v>240</v>
      </c>
      <c r="V91" s="12">
        <f t="shared" si="17"/>
        <v>106</v>
      </c>
    </row>
    <row r="92" spans="2:22" x14ac:dyDescent="0.2">
      <c r="B92" s="12" t="s">
        <v>187</v>
      </c>
      <c r="C92" s="7">
        <v>37674</v>
      </c>
      <c r="D92" s="8" t="s">
        <v>198</v>
      </c>
      <c r="E92" s="8" t="s">
        <v>14</v>
      </c>
      <c r="F92" s="6">
        <v>538</v>
      </c>
      <c r="G92" s="6">
        <v>60</v>
      </c>
      <c r="H92" s="6">
        <v>19</v>
      </c>
      <c r="I92" s="6" t="s">
        <v>22</v>
      </c>
      <c r="J92" s="6" t="s">
        <v>18</v>
      </c>
      <c r="K92" s="6" t="s">
        <v>53</v>
      </c>
      <c r="L92" t="str">
        <f>VLOOKUP(E92,Lookup_Data!$C$7:$E$25,2,FALSE)</f>
        <v>Scotland</v>
      </c>
      <c r="M92" t="str">
        <f>VLOOKUP(E92,Lookup_Data!$C$7:$E$25,3,FALSE)</f>
        <v>SUSF</v>
      </c>
      <c r="N92" s="12">
        <f t="shared" si="12"/>
        <v>0</v>
      </c>
      <c r="O92" s="12">
        <f t="shared" si="13"/>
        <v>9</v>
      </c>
      <c r="P92" s="12">
        <f t="shared" si="14"/>
        <v>1</v>
      </c>
      <c r="Q92" s="12">
        <f t="shared" si="18"/>
        <v>0</v>
      </c>
      <c r="R92" s="12" t="str">
        <f t="shared" si="19"/>
        <v/>
      </c>
      <c r="S92" s="12" t="str">
        <f t="shared" si="20"/>
        <v/>
      </c>
      <c r="T92" s="12">
        <f t="shared" si="15"/>
        <v>0</v>
      </c>
      <c r="U92" s="12">
        <f t="shared" si="16"/>
        <v>0</v>
      </c>
      <c r="V92" s="12">
        <f t="shared" si="17"/>
        <v>0</v>
      </c>
    </row>
    <row r="93" spans="2:22" x14ac:dyDescent="0.2">
      <c r="B93" s="12" t="s">
        <v>187</v>
      </c>
      <c r="C93" s="7">
        <v>37667</v>
      </c>
      <c r="D93" s="8" t="s">
        <v>72</v>
      </c>
      <c r="E93" s="8" t="s">
        <v>14</v>
      </c>
      <c r="F93" s="6">
        <v>525</v>
      </c>
      <c r="G93" s="6">
        <v>60</v>
      </c>
      <c r="H93" s="6">
        <v>15</v>
      </c>
      <c r="I93" s="6" t="s">
        <v>22</v>
      </c>
      <c r="J93" s="6" t="s">
        <v>18</v>
      </c>
      <c r="K93" s="6" t="s">
        <v>53</v>
      </c>
      <c r="L93" t="str">
        <f>VLOOKUP(E93,Lookup_Data!$C$7:$E$25,2,FALSE)</f>
        <v>Scotland</v>
      </c>
      <c r="M93" t="str">
        <f>VLOOKUP(E93,Lookup_Data!$C$7:$E$25,3,FALSE)</f>
        <v>SUSF</v>
      </c>
      <c r="N93" s="12">
        <f t="shared" si="12"/>
        <v>0</v>
      </c>
      <c r="O93" s="12">
        <f t="shared" si="13"/>
        <v>10</v>
      </c>
      <c r="P93" s="12">
        <f t="shared" si="14"/>
        <v>2</v>
      </c>
      <c r="Q93" s="12">
        <f t="shared" si="18"/>
        <v>0</v>
      </c>
      <c r="R93" s="12" t="str">
        <f t="shared" si="19"/>
        <v/>
      </c>
      <c r="S93" s="12" t="str">
        <f t="shared" si="20"/>
        <v/>
      </c>
      <c r="T93" s="12">
        <f t="shared" si="15"/>
        <v>0</v>
      </c>
      <c r="U93" s="12">
        <f t="shared" si="16"/>
        <v>0</v>
      </c>
      <c r="V93" s="12">
        <f t="shared" si="17"/>
        <v>0</v>
      </c>
    </row>
    <row r="94" spans="2:22" x14ac:dyDescent="0.2">
      <c r="B94" s="12" t="s">
        <v>187</v>
      </c>
      <c r="C94" s="7">
        <v>37677</v>
      </c>
      <c r="D94" s="8" t="s">
        <v>103</v>
      </c>
      <c r="E94" s="8" t="s">
        <v>14</v>
      </c>
      <c r="F94" s="6">
        <v>519</v>
      </c>
      <c r="G94" s="6">
        <v>60</v>
      </c>
      <c r="H94" s="6"/>
      <c r="I94" s="6" t="s">
        <v>15</v>
      </c>
      <c r="J94" s="6" t="s">
        <v>18</v>
      </c>
      <c r="K94" s="6" t="s">
        <v>53</v>
      </c>
      <c r="L94" t="str">
        <f>VLOOKUP(E94,Lookup_Data!$C$7:$E$25,2,FALSE)</f>
        <v>Scotland</v>
      </c>
      <c r="M94" t="str">
        <f>VLOOKUP(E94,Lookup_Data!$C$7:$E$25,3,FALSE)</f>
        <v>SUSF</v>
      </c>
      <c r="N94" s="12">
        <f t="shared" si="12"/>
        <v>0</v>
      </c>
      <c r="O94" s="12">
        <f t="shared" si="13"/>
        <v>11</v>
      </c>
      <c r="P94" s="12">
        <f t="shared" si="14"/>
        <v>3</v>
      </c>
      <c r="Q94" s="12">
        <f t="shared" si="18"/>
        <v>0</v>
      </c>
      <c r="R94" s="12" t="str">
        <f t="shared" si="19"/>
        <v/>
      </c>
      <c r="S94" s="12" t="str">
        <f t="shared" si="20"/>
        <v/>
      </c>
      <c r="T94" s="12">
        <f t="shared" si="15"/>
        <v>0</v>
      </c>
      <c r="U94" s="12">
        <f t="shared" si="16"/>
        <v>0</v>
      </c>
      <c r="V94" s="12">
        <f t="shared" si="17"/>
        <v>0</v>
      </c>
    </row>
    <row r="95" spans="2:22" x14ac:dyDescent="0.2">
      <c r="B95" s="12" t="s">
        <v>187</v>
      </c>
      <c r="C95" s="7">
        <v>37660</v>
      </c>
      <c r="D95" s="8" t="s">
        <v>58</v>
      </c>
      <c r="E95" s="8" t="s">
        <v>14</v>
      </c>
      <c r="F95" s="6">
        <v>510</v>
      </c>
      <c r="G95" s="6">
        <v>60</v>
      </c>
      <c r="H95" s="6">
        <v>9</v>
      </c>
      <c r="I95" s="6" t="s">
        <v>15</v>
      </c>
      <c r="J95" s="6" t="s">
        <v>18</v>
      </c>
      <c r="K95" s="6" t="s">
        <v>17</v>
      </c>
      <c r="L95" t="str">
        <f>VLOOKUP(E95,Lookup_Data!$C$7:$E$25,2,FALSE)</f>
        <v>Scotland</v>
      </c>
      <c r="M95" t="str">
        <f>VLOOKUP(E95,Lookup_Data!$C$7:$E$25,3,FALSE)</f>
        <v>SUSF</v>
      </c>
      <c r="N95" s="12">
        <f t="shared" si="12"/>
        <v>0</v>
      </c>
      <c r="O95" s="12">
        <f t="shared" si="13"/>
        <v>12</v>
      </c>
      <c r="P95" s="12">
        <f t="shared" si="14"/>
        <v>4</v>
      </c>
      <c r="Q95" s="12">
        <f t="shared" si="18"/>
        <v>3</v>
      </c>
      <c r="R95" s="12" t="str">
        <f t="shared" si="19"/>
        <v>C</v>
      </c>
      <c r="S95" s="12" t="str">
        <f t="shared" si="20"/>
        <v>Edinburgh 'C'</v>
      </c>
      <c r="T95" s="12">
        <f t="shared" si="15"/>
        <v>2092</v>
      </c>
      <c r="U95" s="12">
        <f t="shared" si="16"/>
        <v>240</v>
      </c>
      <c r="V95" s="12">
        <f t="shared" si="17"/>
        <v>43</v>
      </c>
    </row>
    <row r="96" spans="2:22" x14ac:dyDescent="0.2">
      <c r="B96" s="12" t="s">
        <v>187</v>
      </c>
      <c r="C96" s="7">
        <v>37674</v>
      </c>
      <c r="D96" s="8" t="s">
        <v>111</v>
      </c>
      <c r="E96" s="8" t="s">
        <v>14</v>
      </c>
      <c r="F96" s="6">
        <v>498</v>
      </c>
      <c r="G96" s="6">
        <v>60</v>
      </c>
      <c r="H96" s="6">
        <v>6</v>
      </c>
      <c r="I96" s="6" t="s">
        <v>15</v>
      </c>
      <c r="J96" s="6" t="s">
        <v>18</v>
      </c>
      <c r="K96" s="6" t="s">
        <v>53</v>
      </c>
      <c r="L96" t="str">
        <f>VLOOKUP(E96,Lookup_Data!$C$7:$E$25,2,FALSE)</f>
        <v>Scotland</v>
      </c>
      <c r="M96" t="str">
        <f>VLOOKUP(E96,Lookup_Data!$C$7:$E$25,3,FALSE)</f>
        <v>SUSF</v>
      </c>
      <c r="N96" s="12">
        <f t="shared" si="12"/>
        <v>0</v>
      </c>
      <c r="O96" s="12">
        <f t="shared" si="13"/>
        <v>13</v>
      </c>
      <c r="P96" s="12">
        <f t="shared" si="14"/>
        <v>1</v>
      </c>
      <c r="Q96" s="12">
        <f t="shared" si="18"/>
        <v>0</v>
      </c>
      <c r="R96" s="12" t="str">
        <f t="shared" si="19"/>
        <v/>
      </c>
      <c r="S96" s="12" t="str">
        <f t="shared" si="20"/>
        <v/>
      </c>
      <c r="T96" s="12">
        <f t="shared" si="15"/>
        <v>0</v>
      </c>
      <c r="U96" s="12">
        <f t="shared" si="16"/>
        <v>0</v>
      </c>
      <c r="V96" s="12">
        <f t="shared" si="17"/>
        <v>0</v>
      </c>
    </row>
    <row r="97" spans="2:22" x14ac:dyDescent="0.2">
      <c r="B97" s="12" t="s">
        <v>187</v>
      </c>
      <c r="C97" s="7">
        <v>37674</v>
      </c>
      <c r="D97" s="8" t="s">
        <v>250</v>
      </c>
      <c r="E97" s="8" t="s">
        <v>14</v>
      </c>
      <c r="F97" s="6">
        <v>428</v>
      </c>
      <c r="G97" s="6">
        <v>60</v>
      </c>
      <c r="H97" s="6">
        <v>4</v>
      </c>
      <c r="I97" s="6" t="s">
        <v>22</v>
      </c>
      <c r="J97" s="6" t="s">
        <v>80</v>
      </c>
      <c r="K97" s="6" t="s">
        <v>53</v>
      </c>
      <c r="L97" t="str">
        <f>VLOOKUP(E97,Lookup_Data!$C$7:$E$25,2,FALSE)</f>
        <v>Scotland</v>
      </c>
      <c r="M97" t="str">
        <f>VLOOKUP(E97,Lookup_Data!$C$7:$E$25,3,FALSE)</f>
        <v>SUSF</v>
      </c>
      <c r="N97" s="12">
        <f t="shared" si="12"/>
        <v>0</v>
      </c>
      <c r="O97" s="12">
        <f t="shared" si="13"/>
        <v>14</v>
      </c>
      <c r="P97" s="12">
        <f t="shared" si="14"/>
        <v>2</v>
      </c>
      <c r="Q97" s="12">
        <f t="shared" si="18"/>
        <v>4</v>
      </c>
      <c r="R97" s="12" t="str">
        <f t="shared" si="19"/>
        <v>D</v>
      </c>
      <c r="S97" s="12" t="str">
        <f t="shared" si="20"/>
        <v>Edinburgh 'D'</v>
      </c>
      <c r="T97" s="12">
        <f t="shared" si="15"/>
        <v>926</v>
      </c>
      <c r="U97" s="12">
        <f t="shared" si="16"/>
        <v>120</v>
      </c>
      <c r="V97" s="12">
        <f t="shared" si="17"/>
        <v>10</v>
      </c>
    </row>
    <row r="98" spans="2:22" x14ac:dyDescent="0.2">
      <c r="B98" s="12" t="s">
        <v>187</v>
      </c>
      <c r="C98" s="7"/>
      <c r="D98" s="8" t="s">
        <v>217</v>
      </c>
      <c r="E98" s="8" t="s">
        <v>191</v>
      </c>
      <c r="F98" s="6">
        <v>509</v>
      </c>
      <c r="G98" s="6">
        <v>60</v>
      </c>
      <c r="H98" s="6">
        <v>12</v>
      </c>
      <c r="I98" s="6" t="s">
        <v>22</v>
      </c>
      <c r="J98" s="6" t="s">
        <v>18</v>
      </c>
      <c r="K98" s="6" t="s">
        <v>17</v>
      </c>
      <c r="L98" t="str">
        <f>VLOOKUP(E98,Lookup_Data!$C$7:$E$25,2,FALSE)</f>
        <v>England</v>
      </c>
      <c r="M98" t="str">
        <f>VLOOKUP(E98,Lookup_Data!$C$7:$E$25,3,FALSE)</f>
        <v>SWWU</v>
      </c>
      <c r="N98" s="12">
        <f t="shared" si="12"/>
        <v>1</v>
      </c>
      <c r="O98" s="12">
        <f t="shared" si="13"/>
        <v>1</v>
      </c>
      <c r="P98" s="12">
        <f t="shared" si="14"/>
        <v>1</v>
      </c>
      <c r="Q98" s="12">
        <f t="shared" si="18"/>
        <v>0</v>
      </c>
      <c r="R98" s="12" t="str">
        <f t="shared" si="19"/>
        <v/>
      </c>
      <c r="S98" s="12" t="str">
        <f t="shared" si="20"/>
        <v/>
      </c>
      <c r="T98" s="12">
        <f t="shared" si="15"/>
        <v>0</v>
      </c>
      <c r="U98" s="12">
        <f t="shared" si="16"/>
        <v>0</v>
      </c>
      <c r="V98" s="12">
        <f t="shared" si="17"/>
        <v>0</v>
      </c>
    </row>
    <row r="99" spans="2:22" x14ac:dyDescent="0.2">
      <c r="B99" s="12" t="s">
        <v>187</v>
      </c>
      <c r="C99" s="7"/>
      <c r="D99" s="8" t="s">
        <v>240</v>
      </c>
      <c r="E99" s="8" t="s">
        <v>191</v>
      </c>
      <c r="F99" s="9">
        <v>451</v>
      </c>
      <c r="G99" s="9">
        <v>60</v>
      </c>
      <c r="H99" s="9">
        <v>8</v>
      </c>
      <c r="I99" s="6" t="s">
        <v>22</v>
      </c>
      <c r="J99" s="6" t="s">
        <v>18</v>
      </c>
      <c r="K99" s="6" t="s">
        <v>53</v>
      </c>
      <c r="L99" t="str">
        <f>VLOOKUP(E99,Lookup_Data!$C$7:$E$25,2,FALSE)</f>
        <v>England</v>
      </c>
      <c r="M99" t="str">
        <f>VLOOKUP(E99,Lookup_Data!$C$7:$E$25,3,FALSE)</f>
        <v>SWWU</v>
      </c>
      <c r="N99" s="12">
        <f t="shared" si="12"/>
        <v>0</v>
      </c>
      <c r="O99" s="12">
        <f t="shared" si="13"/>
        <v>2</v>
      </c>
      <c r="P99" s="12">
        <f t="shared" si="14"/>
        <v>2</v>
      </c>
      <c r="Q99" s="12">
        <f t="shared" si="18"/>
        <v>0</v>
      </c>
      <c r="R99" s="12" t="str">
        <f t="shared" si="19"/>
        <v/>
      </c>
      <c r="S99" s="12" t="str">
        <f t="shared" si="20"/>
        <v/>
      </c>
      <c r="T99" s="12">
        <f t="shared" si="15"/>
        <v>0</v>
      </c>
      <c r="U99" s="12">
        <f t="shared" si="16"/>
        <v>0</v>
      </c>
      <c r="V99" s="12">
        <f t="shared" si="17"/>
        <v>0</v>
      </c>
    </row>
    <row r="100" spans="2:22" x14ac:dyDescent="0.2">
      <c r="B100" s="12" t="s">
        <v>187</v>
      </c>
      <c r="C100" s="7"/>
      <c r="D100" s="8" t="s">
        <v>243</v>
      </c>
      <c r="E100" s="8" t="s">
        <v>191</v>
      </c>
      <c r="F100" s="6">
        <v>450</v>
      </c>
      <c r="G100" s="6">
        <v>60</v>
      </c>
      <c r="H100" s="6">
        <v>4</v>
      </c>
      <c r="I100" s="6" t="s">
        <v>15</v>
      </c>
      <c r="J100" s="6" t="s">
        <v>244</v>
      </c>
      <c r="K100" s="6" t="s">
        <v>17</v>
      </c>
      <c r="L100" t="str">
        <f>VLOOKUP(E100,Lookup_Data!$C$7:$E$25,2,FALSE)</f>
        <v>England</v>
      </c>
      <c r="M100" t="str">
        <f>VLOOKUP(E100,Lookup_Data!$C$7:$E$25,3,FALSE)</f>
        <v>SWWU</v>
      </c>
      <c r="N100" s="12">
        <f t="shared" si="12"/>
        <v>0</v>
      </c>
      <c r="O100" s="12">
        <f t="shared" si="13"/>
        <v>3</v>
      </c>
      <c r="P100" s="12">
        <f t="shared" si="14"/>
        <v>3</v>
      </c>
      <c r="Q100" s="12">
        <f t="shared" si="18"/>
        <v>0</v>
      </c>
      <c r="R100" s="12" t="str">
        <f t="shared" si="19"/>
        <v/>
      </c>
      <c r="S100" s="12" t="str">
        <f t="shared" si="20"/>
        <v/>
      </c>
      <c r="T100" s="12">
        <f t="shared" si="15"/>
        <v>0</v>
      </c>
      <c r="U100" s="12">
        <f t="shared" si="16"/>
        <v>0</v>
      </c>
      <c r="V100" s="12">
        <f t="shared" si="17"/>
        <v>0</v>
      </c>
    </row>
    <row r="101" spans="2:22" x14ac:dyDescent="0.2">
      <c r="B101" s="12" t="s">
        <v>187</v>
      </c>
      <c r="C101" s="7"/>
      <c r="D101" s="8" t="s">
        <v>254</v>
      </c>
      <c r="E101" s="8" t="s">
        <v>191</v>
      </c>
      <c r="F101" s="6">
        <v>422</v>
      </c>
      <c r="G101" s="6">
        <v>59</v>
      </c>
      <c r="H101" s="6">
        <v>5</v>
      </c>
      <c r="I101" s="6" t="s">
        <v>15</v>
      </c>
      <c r="J101" s="6" t="s">
        <v>18</v>
      </c>
      <c r="K101" s="6" t="s">
        <v>53</v>
      </c>
      <c r="L101" t="str">
        <f>VLOOKUP(E101,Lookup_Data!$C$7:$E$25,2,FALSE)</f>
        <v>England</v>
      </c>
      <c r="M101" t="str">
        <f>VLOOKUP(E101,Lookup_Data!$C$7:$E$25,3,FALSE)</f>
        <v>SWWU</v>
      </c>
      <c r="N101" s="12">
        <f t="shared" si="12"/>
        <v>0</v>
      </c>
      <c r="O101" s="12">
        <f t="shared" si="13"/>
        <v>4</v>
      </c>
      <c r="P101" s="12">
        <f t="shared" si="14"/>
        <v>4</v>
      </c>
      <c r="Q101" s="12">
        <f t="shared" si="18"/>
        <v>1</v>
      </c>
      <c r="R101" s="12" t="str">
        <f t="shared" si="19"/>
        <v>A</v>
      </c>
      <c r="S101" s="12" t="str">
        <f t="shared" si="20"/>
        <v>Exeter 'A'</v>
      </c>
      <c r="T101" s="12">
        <f t="shared" si="15"/>
        <v>1832</v>
      </c>
      <c r="U101" s="12">
        <f t="shared" si="16"/>
        <v>239</v>
      </c>
      <c r="V101" s="12">
        <f t="shared" si="17"/>
        <v>29</v>
      </c>
    </row>
    <row r="102" spans="2:22" x14ac:dyDescent="0.2">
      <c r="B102" s="12" t="s">
        <v>187</v>
      </c>
      <c r="C102" s="7"/>
      <c r="D102" s="8" t="s">
        <v>263</v>
      </c>
      <c r="E102" s="8" t="s">
        <v>191</v>
      </c>
      <c r="F102" s="6">
        <v>407</v>
      </c>
      <c r="G102" s="6">
        <v>60</v>
      </c>
      <c r="H102" s="6">
        <v>8</v>
      </c>
      <c r="I102" s="6" t="s">
        <v>15</v>
      </c>
      <c r="J102" s="6" t="s">
        <v>18</v>
      </c>
      <c r="K102" s="6" t="s">
        <v>53</v>
      </c>
      <c r="L102" t="str">
        <f>VLOOKUP(E102,Lookup_Data!$C$7:$E$25,2,FALSE)</f>
        <v>England</v>
      </c>
      <c r="M102" t="str">
        <f>VLOOKUP(E102,Lookup_Data!$C$7:$E$25,3,FALSE)</f>
        <v>SWWU</v>
      </c>
      <c r="N102" s="12">
        <f t="shared" si="12"/>
        <v>0</v>
      </c>
      <c r="O102" s="12">
        <f t="shared" si="13"/>
        <v>5</v>
      </c>
      <c r="P102" s="12">
        <f t="shared" si="14"/>
        <v>1</v>
      </c>
      <c r="Q102" s="12">
        <f t="shared" si="18"/>
        <v>2</v>
      </c>
      <c r="R102" s="12" t="str">
        <f t="shared" si="19"/>
        <v>B</v>
      </c>
      <c r="S102" s="12" t="str">
        <f t="shared" si="20"/>
        <v>Exeter 'B'</v>
      </c>
      <c r="T102" s="12">
        <f t="shared" si="15"/>
        <v>407</v>
      </c>
      <c r="U102" s="12">
        <f t="shared" si="16"/>
        <v>60</v>
      </c>
      <c r="V102" s="12">
        <f t="shared" si="17"/>
        <v>8</v>
      </c>
    </row>
    <row r="103" spans="2:22" x14ac:dyDescent="0.2">
      <c r="B103" s="12" t="s">
        <v>187</v>
      </c>
      <c r="C103" s="7">
        <v>37309</v>
      </c>
      <c r="D103" s="8" t="s">
        <v>33</v>
      </c>
      <c r="E103" s="8" t="s">
        <v>34</v>
      </c>
      <c r="F103" s="6">
        <v>561</v>
      </c>
      <c r="G103" s="6">
        <v>60</v>
      </c>
      <c r="H103" s="6">
        <v>31</v>
      </c>
      <c r="I103" s="6" t="s">
        <v>15</v>
      </c>
      <c r="J103" s="6" t="s">
        <v>18</v>
      </c>
      <c r="K103" s="6" t="s">
        <v>17</v>
      </c>
      <c r="L103" t="str">
        <f>VLOOKUP(E103,Lookup_Data!$C$7:$E$25,2,FALSE)</f>
        <v>England</v>
      </c>
      <c r="M103" t="str">
        <f>VLOOKUP(E103,Lookup_Data!$C$7:$E$25,3,FALSE)</f>
        <v>SEAL</v>
      </c>
      <c r="N103" s="12">
        <f t="shared" si="12"/>
        <v>1</v>
      </c>
      <c r="O103" s="12">
        <f t="shared" si="13"/>
        <v>1</v>
      </c>
      <c r="P103" s="12">
        <f t="shared" si="14"/>
        <v>1</v>
      </c>
      <c r="Q103" s="12">
        <f t="shared" si="18"/>
        <v>0</v>
      </c>
      <c r="R103" s="12" t="str">
        <f t="shared" si="19"/>
        <v/>
      </c>
      <c r="S103" s="12" t="str">
        <f t="shared" si="20"/>
        <v/>
      </c>
      <c r="T103" s="12">
        <f t="shared" ref="T103:T134" si="21">IF($P103=1,F103,IF($P103=2,F103+F102,IF($P103=3,F103+F102+F101,IF($P103=4,F103+F102+F101+F100,0))))*IF($N104=1,1,IF($P103=4,1,0))</f>
        <v>0</v>
      </c>
      <c r="U103" s="12">
        <f t="shared" ref="U103:U134" si="22">IF($P103=1,G103,IF($P103=2,G103+G102,IF($P103=3,G103+G102+G101,IF($P103=4,G103+G102+G101+G100,0))))*IF($N104=1,1,IF($P103=4,1,0))</f>
        <v>0</v>
      </c>
      <c r="V103" s="12">
        <f t="shared" ref="V103:V134" si="23">IF($P103=1,H103,IF($P103=2,H103+H102,IF($P103=3,H103+H102+H101,IF($P103=4,H103+H102+H101+H100,0))))*IF($N104=1,1,IF($P103=4,1,0))</f>
        <v>0</v>
      </c>
    </row>
    <row r="104" spans="2:22" x14ac:dyDescent="0.2">
      <c r="B104" s="12" t="s">
        <v>187</v>
      </c>
      <c r="C104" s="7">
        <v>37289</v>
      </c>
      <c r="D104" s="8" t="s">
        <v>68</v>
      </c>
      <c r="E104" s="8" t="s">
        <v>34</v>
      </c>
      <c r="F104" s="6">
        <v>553</v>
      </c>
      <c r="G104" s="6">
        <v>60</v>
      </c>
      <c r="H104" s="6">
        <v>24</v>
      </c>
      <c r="I104" s="6" t="s">
        <v>22</v>
      </c>
      <c r="J104" s="6" t="s">
        <v>18</v>
      </c>
      <c r="K104" s="6" t="s">
        <v>17</v>
      </c>
      <c r="L104" t="str">
        <f>VLOOKUP(E104,Lookup_Data!$C$7:$E$25,2,FALSE)</f>
        <v>England</v>
      </c>
      <c r="M104" t="str">
        <f>VLOOKUP(E104,Lookup_Data!$C$7:$E$25,3,FALSE)</f>
        <v>SEAL</v>
      </c>
      <c r="N104" s="12">
        <f t="shared" si="12"/>
        <v>0</v>
      </c>
      <c r="O104" s="12">
        <f t="shared" si="13"/>
        <v>2</v>
      </c>
      <c r="P104" s="12">
        <f t="shared" si="14"/>
        <v>2</v>
      </c>
      <c r="Q104" s="12">
        <f t="shared" si="18"/>
        <v>0</v>
      </c>
      <c r="R104" s="12" t="str">
        <f t="shared" si="19"/>
        <v/>
      </c>
      <c r="S104" s="12" t="str">
        <f t="shared" si="20"/>
        <v/>
      </c>
      <c r="T104" s="12">
        <f t="shared" si="21"/>
        <v>0</v>
      </c>
      <c r="U104" s="12">
        <f t="shared" si="22"/>
        <v>0</v>
      </c>
      <c r="V104" s="12">
        <f t="shared" si="23"/>
        <v>0</v>
      </c>
    </row>
    <row r="105" spans="2:22" x14ac:dyDescent="0.2">
      <c r="B105" s="12" t="s">
        <v>187</v>
      </c>
      <c r="C105" s="7">
        <v>37309</v>
      </c>
      <c r="D105" s="8" t="s">
        <v>42</v>
      </c>
      <c r="E105" s="8" t="s">
        <v>34</v>
      </c>
      <c r="F105" s="6">
        <v>552</v>
      </c>
      <c r="G105" s="6">
        <v>60</v>
      </c>
      <c r="H105" s="6">
        <v>24</v>
      </c>
      <c r="I105" s="6" t="s">
        <v>15</v>
      </c>
      <c r="J105" s="6" t="s">
        <v>18</v>
      </c>
      <c r="K105" s="6" t="s">
        <v>17</v>
      </c>
      <c r="L105" t="str">
        <f>VLOOKUP(E105,Lookup_Data!$C$7:$E$25,2,FALSE)</f>
        <v>England</v>
      </c>
      <c r="M105" t="str">
        <f>VLOOKUP(E105,Lookup_Data!$C$7:$E$25,3,FALSE)</f>
        <v>SEAL</v>
      </c>
      <c r="N105" s="12">
        <f t="shared" si="12"/>
        <v>0</v>
      </c>
      <c r="O105" s="12">
        <f t="shared" si="13"/>
        <v>3</v>
      </c>
      <c r="P105" s="12">
        <f t="shared" si="14"/>
        <v>3</v>
      </c>
      <c r="Q105" s="12">
        <f t="shared" si="18"/>
        <v>0</v>
      </c>
      <c r="R105" s="12" t="str">
        <f t="shared" si="19"/>
        <v/>
      </c>
      <c r="S105" s="12" t="str">
        <f t="shared" si="20"/>
        <v/>
      </c>
      <c r="T105" s="12">
        <f t="shared" si="21"/>
        <v>0</v>
      </c>
      <c r="U105" s="12">
        <f t="shared" si="22"/>
        <v>0</v>
      </c>
      <c r="V105" s="12">
        <f t="shared" si="23"/>
        <v>0</v>
      </c>
    </row>
    <row r="106" spans="2:22" x14ac:dyDescent="0.2">
      <c r="B106" s="12" t="s">
        <v>187</v>
      </c>
      <c r="C106" s="7">
        <v>37309</v>
      </c>
      <c r="D106" s="8" t="s">
        <v>65</v>
      </c>
      <c r="E106" s="8" t="s">
        <v>34</v>
      </c>
      <c r="F106" s="6">
        <v>532</v>
      </c>
      <c r="G106" s="6">
        <v>60</v>
      </c>
      <c r="H106" s="6">
        <v>19</v>
      </c>
      <c r="I106" s="6" t="s">
        <v>15</v>
      </c>
      <c r="J106" s="6" t="s">
        <v>18</v>
      </c>
      <c r="K106" s="6" t="s">
        <v>17</v>
      </c>
      <c r="L106" t="str">
        <f>VLOOKUP(E106,Lookup_Data!$C$7:$E$25,2,FALSE)</f>
        <v>England</v>
      </c>
      <c r="M106" t="str">
        <f>VLOOKUP(E106,Lookup_Data!$C$7:$E$25,3,FALSE)</f>
        <v>SEAL</v>
      </c>
      <c r="N106" s="12">
        <f t="shared" si="12"/>
        <v>0</v>
      </c>
      <c r="O106" s="12">
        <f t="shared" si="13"/>
        <v>4</v>
      </c>
      <c r="P106" s="12">
        <f t="shared" si="14"/>
        <v>4</v>
      </c>
      <c r="Q106" s="12">
        <f t="shared" si="18"/>
        <v>1</v>
      </c>
      <c r="R106" s="12" t="str">
        <f t="shared" si="19"/>
        <v>A</v>
      </c>
      <c r="S106" s="12" t="str">
        <f t="shared" si="20"/>
        <v>Imperial 'A'</v>
      </c>
      <c r="T106" s="12">
        <f t="shared" si="21"/>
        <v>2198</v>
      </c>
      <c r="U106" s="12">
        <f t="shared" si="22"/>
        <v>240</v>
      </c>
      <c r="V106" s="12">
        <f t="shared" si="23"/>
        <v>98</v>
      </c>
    </row>
    <row r="107" spans="2:22" x14ac:dyDescent="0.2">
      <c r="B107" s="12" t="s">
        <v>187</v>
      </c>
      <c r="C107" s="7">
        <v>37289</v>
      </c>
      <c r="D107" s="8" t="s">
        <v>203</v>
      </c>
      <c r="E107" s="8" t="s">
        <v>34</v>
      </c>
      <c r="F107" s="6">
        <v>532</v>
      </c>
      <c r="G107" s="6">
        <v>60</v>
      </c>
      <c r="H107" s="6">
        <v>15</v>
      </c>
      <c r="I107" s="6" t="s">
        <v>15</v>
      </c>
      <c r="J107" s="6" t="s">
        <v>18</v>
      </c>
      <c r="K107" s="6" t="s">
        <v>17</v>
      </c>
      <c r="L107" t="str">
        <f>VLOOKUP(E107,Lookup_Data!$C$7:$E$25,2,FALSE)</f>
        <v>England</v>
      </c>
      <c r="M107" t="str">
        <f>VLOOKUP(E107,Lookup_Data!$C$7:$E$25,3,FALSE)</f>
        <v>SEAL</v>
      </c>
      <c r="N107" s="12">
        <f t="shared" si="12"/>
        <v>0</v>
      </c>
      <c r="O107" s="12">
        <f t="shared" si="13"/>
        <v>5</v>
      </c>
      <c r="P107" s="12">
        <f t="shared" si="14"/>
        <v>1</v>
      </c>
      <c r="Q107" s="12">
        <f t="shared" si="18"/>
        <v>0</v>
      </c>
      <c r="R107" s="12" t="str">
        <f t="shared" si="19"/>
        <v/>
      </c>
      <c r="S107" s="12" t="str">
        <f t="shared" si="20"/>
        <v/>
      </c>
      <c r="T107" s="12">
        <f t="shared" si="21"/>
        <v>0</v>
      </c>
      <c r="U107" s="12">
        <f t="shared" si="22"/>
        <v>0</v>
      </c>
      <c r="V107" s="12">
        <f t="shared" si="23"/>
        <v>0</v>
      </c>
    </row>
    <row r="108" spans="2:22" x14ac:dyDescent="0.2">
      <c r="B108" s="12" t="s">
        <v>187</v>
      </c>
      <c r="C108" s="7">
        <v>37289</v>
      </c>
      <c r="D108" s="8" t="s">
        <v>56</v>
      </c>
      <c r="E108" s="8" t="s">
        <v>34</v>
      </c>
      <c r="F108" s="6">
        <v>529</v>
      </c>
      <c r="G108" s="6">
        <v>60</v>
      </c>
      <c r="H108" s="6">
        <v>17</v>
      </c>
      <c r="I108" s="6" t="s">
        <v>22</v>
      </c>
      <c r="J108" s="6" t="s">
        <v>18</v>
      </c>
      <c r="K108" s="6" t="s">
        <v>17</v>
      </c>
      <c r="L108" t="str">
        <f>VLOOKUP(E108,Lookup_Data!$C$7:$E$25,2,FALSE)</f>
        <v>England</v>
      </c>
      <c r="M108" t="str">
        <f>VLOOKUP(E108,Lookup_Data!$C$7:$E$25,3,FALSE)</f>
        <v>SEAL</v>
      </c>
      <c r="N108" s="12">
        <f t="shared" si="12"/>
        <v>0</v>
      </c>
      <c r="O108" s="12">
        <f t="shared" si="13"/>
        <v>6</v>
      </c>
      <c r="P108" s="12">
        <f t="shared" si="14"/>
        <v>2</v>
      </c>
      <c r="Q108" s="12">
        <f t="shared" si="18"/>
        <v>0</v>
      </c>
      <c r="R108" s="12" t="str">
        <f t="shared" si="19"/>
        <v/>
      </c>
      <c r="S108" s="12" t="str">
        <f t="shared" si="20"/>
        <v/>
      </c>
      <c r="T108" s="12">
        <f t="shared" si="21"/>
        <v>0</v>
      </c>
      <c r="U108" s="12">
        <f t="shared" si="22"/>
        <v>0</v>
      </c>
      <c r="V108" s="12">
        <f t="shared" si="23"/>
        <v>0</v>
      </c>
    </row>
    <row r="109" spans="2:22" x14ac:dyDescent="0.2">
      <c r="B109" s="12" t="s">
        <v>187</v>
      </c>
      <c r="C109" s="7">
        <v>37309</v>
      </c>
      <c r="D109" s="8" t="s">
        <v>141</v>
      </c>
      <c r="E109" s="8" t="s">
        <v>34</v>
      </c>
      <c r="F109" s="6">
        <v>525</v>
      </c>
      <c r="G109" s="6">
        <v>60</v>
      </c>
      <c r="H109" s="6">
        <v>12</v>
      </c>
      <c r="I109" s="6" t="s">
        <v>15</v>
      </c>
      <c r="J109" s="6" t="s">
        <v>18</v>
      </c>
      <c r="K109" s="6" t="s">
        <v>17</v>
      </c>
      <c r="L109" t="str">
        <f>VLOOKUP(E109,Lookup_Data!$C$7:$E$25,2,FALSE)</f>
        <v>England</v>
      </c>
      <c r="M109" t="str">
        <f>VLOOKUP(E109,Lookup_Data!$C$7:$E$25,3,FALSE)</f>
        <v>SEAL</v>
      </c>
      <c r="N109" s="12">
        <f t="shared" si="12"/>
        <v>0</v>
      </c>
      <c r="O109" s="12">
        <f t="shared" si="13"/>
        <v>7</v>
      </c>
      <c r="P109" s="12">
        <f t="shared" si="14"/>
        <v>3</v>
      </c>
      <c r="Q109" s="12">
        <f t="shared" si="18"/>
        <v>0</v>
      </c>
      <c r="R109" s="12" t="str">
        <f t="shared" si="19"/>
        <v/>
      </c>
      <c r="S109" s="12" t="str">
        <f t="shared" si="20"/>
        <v/>
      </c>
      <c r="T109" s="12">
        <f t="shared" si="21"/>
        <v>0</v>
      </c>
      <c r="U109" s="12">
        <f t="shared" si="22"/>
        <v>0</v>
      </c>
      <c r="V109" s="12">
        <f t="shared" si="23"/>
        <v>0</v>
      </c>
    </row>
    <row r="110" spans="2:22" x14ac:dyDescent="0.2">
      <c r="B110" s="12" t="s">
        <v>187</v>
      </c>
      <c r="C110" s="7">
        <v>37309</v>
      </c>
      <c r="D110" s="8" t="s">
        <v>104</v>
      </c>
      <c r="E110" s="11" t="s">
        <v>34</v>
      </c>
      <c r="F110" s="6">
        <v>524</v>
      </c>
      <c r="G110" s="12">
        <v>60</v>
      </c>
      <c r="H110" s="12">
        <v>14</v>
      </c>
      <c r="I110" s="6" t="s">
        <v>15</v>
      </c>
      <c r="J110" s="6" t="s">
        <v>18</v>
      </c>
      <c r="K110" s="6" t="s">
        <v>17</v>
      </c>
      <c r="L110" t="str">
        <f>VLOOKUP(E110,Lookup_Data!$C$7:$E$25,2,FALSE)</f>
        <v>England</v>
      </c>
      <c r="M110" t="str">
        <f>VLOOKUP(E110,Lookup_Data!$C$7:$E$25,3,FALSE)</f>
        <v>SEAL</v>
      </c>
      <c r="N110" s="12">
        <f t="shared" si="12"/>
        <v>0</v>
      </c>
      <c r="O110" s="12">
        <f t="shared" si="13"/>
        <v>8</v>
      </c>
      <c r="P110" s="12">
        <f t="shared" si="14"/>
        <v>4</v>
      </c>
      <c r="Q110" s="12">
        <f t="shared" si="18"/>
        <v>2</v>
      </c>
      <c r="R110" s="12" t="str">
        <f t="shared" si="19"/>
        <v>B</v>
      </c>
      <c r="S110" s="12" t="str">
        <f t="shared" si="20"/>
        <v>Imperial 'B'</v>
      </c>
      <c r="T110" s="12">
        <f t="shared" si="21"/>
        <v>2110</v>
      </c>
      <c r="U110" s="12">
        <f t="shared" si="22"/>
        <v>240</v>
      </c>
      <c r="V110" s="12">
        <f t="shared" si="23"/>
        <v>58</v>
      </c>
    </row>
    <row r="111" spans="2:22" x14ac:dyDescent="0.2">
      <c r="B111" s="12" t="s">
        <v>187</v>
      </c>
      <c r="C111" s="7">
        <v>37309</v>
      </c>
      <c r="D111" s="8" t="s">
        <v>213</v>
      </c>
      <c r="E111" s="8" t="s">
        <v>34</v>
      </c>
      <c r="F111" s="6">
        <v>516</v>
      </c>
      <c r="G111" s="6">
        <v>60</v>
      </c>
      <c r="H111" s="6">
        <v>10</v>
      </c>
      <c r="I111" s="6" t="s">
        <v>15</v>
      </c>
      <c r="J111" s="6" t="s">
        <v>18</v>
      </c>
      <c r="K111" s="6" t="s">
        <v>17</v>
      </c>
      <c r="L111" t="str">
        <f>VLOOKUP(E111,Lookup_Data!$C$7:$E$25,2,FALSE)</f>
        <v>England</v>
      </c>
      <c r="M111" t="str">
        <f>VLOOKUP(E111,Lookup_Data!$C$7:$E$25,3,FALSE)</f>
        <v>SEAL</v>
      </c>
      <c r="N111" s="12">
        <f t="shared" si="12"/>
        <v>0</v>
      </c>
      <c r="O111" s="12">
        <f t="shared" si="13"/>
        <v>9</v>
      </c>
      <c r="P111" s="12">
        <f t="shared" si="14"/>
        <v>1</v>
      </c>
      <c r="Q111" s="12">
        <f t="shared" si="18"/>
        <v>0</v>
      </c>
      <c r="R111" s="12" t="str">
        <f t="shared" si="19"/>
        <v/>
      </c>
      <c r="S111" s="12" t="str">
        <f t="shared" si="20"/>
        <v/>
      </c>
      <c r="T111" s="12">
        <f t="shared" si="21"/>
        <v>0</v>
      </c>
      <c r="U111" s="12">
        <f t="shared" si="22"/>
        <v>0</v>
      </c>
      <c r="V111" s="12">
        <f t="shared" si="23"/>
        <v>0</v>
      </c>
    </row>
    <row r="112" spans="2:22" x14ac:dyDescent="0.2">
      <c r="B112" s="12" t="s">
        <v>187</v>
      </c>
      <c r="C112" s="7">
        <v>37309</v>
      </c>
      <c r="D112" s="8" t="s">
        <v>132</v>
      </c>
      <c r="E112" s="8" t="s">
        <v>34</v>
      </c>
      <c r="F112" s="6">
        <v>513</v>
      </c>
      <c r="G112" s="6">
        <v>60</v>
      </c>
      <c r="H112" s="6">
        <v>12</v>
      </c>
      <c r="I112" s="6" t="s">
        <v>15</v>
      </c>
      <c r="J112" s="6" t="s">
        <v>18</v>
      </c>
      <c r="K112" s="6" t="s">
        <v>53</v>
      </c>
      <c r="L112" t="str">
        <f>VLOOKUP(E112,Lookup_Data!$C$7:$E$25,2,FALSE)</f>
        <v>England</v>
      </c>
      <c r="M112" t="str">
        <f>VLOOKUP(E112,Lookup_Data!$C$7:$E$25,3,FALSE)</f>
        <v>SEAL</v>
      </c>
      <c r="N112" s="12">
        <f t="shared" si="12"/>
        <v>0</v>
      </c>
      <c r="O112" s="12">
        <f t="shared" si="13"/>
        <v>10</v>
      </c>
      <c r="P112" s="12">
        <f t="shared" si="14"/>
        <v>2</v>
      </c>
      <c r="Q112" s="12">
        <f t="shared" si="18"/>
        <v>0</v>
      </c>
      <c r="R112" s="12" t="str">
        <f t="shared" si="19"/>
        <v/>
      </c>
      <c r="S112" s="12" t="str">
        <f t="shared" si="20"/>
        <v/>
      </c>
      <c r="T112" s="12">
        <f t="shared" si="21"/>
        <v>0</v>
      </c>
      <c r="U112" s="12">
        <f t="shared" si="22"/>
        <v>0</v>
      </c>
      <c r="V112" s="12">
        <f t="shared" si="23"/>
        <v>0</v>
      </c>
    </row>
    <row r="113" spans="2:22" x14ac:dyDescent="0.2">
      <c r="B113" s="12" t="s">
        <v>187</v>
      </c>
      <c r="C113" s="7">
        <v>37309</v>
      </c>
      <c r="D113" s="8" t="s">
        <v>172</v>
      </c>
      <c r="E113" s="8" t="s">
        <v>34</v>
      </c>
      <c r="F113" s="6">
        <v>508</v>
      </c>
      <c r="G113" s="6">
        <v>60</v>
      </c>
      <c r="H113" s="6">
        <v>16</v>
      </c>
      <c r="I113" s="6" t="s">
        <v>15</v>
      </c>
      <c r="J113" s="6" t="s">
        <v>18</v>
      </c>
      <c r="K113" s="6" t="s">
        <v>53</v>
      </c>
      <c r="L113" t="str">
        <f>VLOOKUP(E113,Lookup_Data!$C$7:$E$25,2,FALSE)</f>
        <v>England</v>
      </c>
      <c r="M113" t="str">
        <f>VLOOKUP(E113,Lookup_Data!$C$7:$E$25,3,FALSE)</f>
        <v>SEAL</v>
      </c>
      <c r="N113" s="12">
        <f t="shared" si="12"/>
        <v>0</v>
      </c>
      <c r="O113" s="12">
        <f t="shared" si="13"/>
        <v>11</v>
      </c>
      <c r="P113" s="12">
        <f t="shared" si="14"/>
        <v>3</v>
      </c>
      <c r="Q113" s="12">
        <f t="shared" si="18"/>
        <v>0</v>
      </c>
      <c r="R113" s="12" t="str">
        <f t="shared" si="19"/>
        <v/>
      </c>
      <c r="S113" s="12" t="str">
        <f t="shared" si="20"/>
        <v/>
      </c>
      <c r="T113" s="12">
        <f t="shared" si="21"/>
        <v>0</v>
      </c>
      <c r="U113" s="12">
        <f t="shared" si="22"/>
        <v>0</v>
      </c>
      <c r="V113" s="12">
        <f t="shared" si="23"/>
        <v>0</v>
      </c>
    </row>
    <row r="114" spans="2:22" x14ac:dyDescent="0.2">
      <c r="B114" s="12" t="s">
        <v>187</v>
      </c>
      <c r="C114" s="7">
        <v>37296</v>
      </c>
      <c r="D114" s="8" t="s">
        <v>131</v>
      </c>
      <c r="E114" s="8" t="s">
        <v>34</v>
      </c>
      <c r="F114" s="6">
        <v>501</v>
      </c>
      <c r="G114" s="6">
        <v>60</v>
      </c>
      <c r="H114" s="6">
        <v>11</v>
      </c>
      <c r="I114" s="6" t="s">
        <v>22</v>
      </c>
      <c r="J114" s="6" t="s">
        <v>18</v>
      </c>
      <c r="K114" s="6" t="s">
        <v>17</v>
      </c>
      <c r="L114" t="str">
        <f>VLOOKUP(E114,Lookup_Data!$C$7:$E$25,2,FALSE)</f>
        <v>England</v>
      </c>
      <c r="M114" t="str">
        <f>VLOOKUP(E114,Lookup_Data!$C$7:$E$25,3,FALSE)</f>
        <v>SEAL</v>
      </c>
      <c r="N114" s="12">
        <f t="shared" si="12"/>
        <v>0</v>
      </c>
      <c r="O114" s="12">
        <f t="shared" si="13"/>
        <v>12</v>
      </c>
      <c r="P114" s="12">
        <f t="shared" si="14"/>
        <v>4</v>
      </c>
      <c r="Q114" s="12">
        <f t="shared" si="18"/>
        <v>3</v>
      </c>
      <c r="R114" s="12" t="str">
        <f t="shared" si="19"/>
        <v>C</v>
      </c>
      <c r="S114" s="12" t="str">
        <f t="shared" si="20"/>
        <v>Imperial 'C'</v>
      </c>
      <c r="T114" s="12">
        <f t="shared" si="21"/>
        <v>2038</v>
      </c>
      <c r="U114" s="12">
        <f t="shared" si="22"/>
        <v>240</v>
      </c>
      <c r="V114" s="12">
        <f t="shared" si="23"/>
        <v>49</v>
      </c>
    </row>
    <row r="115" spans="2:22" x14ac:dyDescent="0.2">
      <c r="B115" s="12" t="s">
        <v>187</v>
      </c>
      <c r="C115" s="7">
        <v>37301</v>
      </c>
      <c r="D115" s="8" t="s">
        <v>81</v>
      </c>
      <c r="E115" s="8" t="s">
        <v>34</v>
      </c>
      <c r="F115" s="6">
        <v>498</v>
      </c>
      <c r="G115" s="6">
        <v>60</v>
      </c>
      <c r="H115" s="6">
        <v>10</v>
      </c>
      <c r="I115" s="6" t="s">
        <v>15</v>
      </c>
      <c r="J115" s="6" t="s">
        <v>18</v>
      </c>
      <c r="K115" s="6" t="s">
        <v>17</v>
      </c>
      <c r="L115" t="str">
        <f>VLOOKUP(E115,Lookup_Data!$C$7:$E$25,2,FALSE)</f>
        <v>England</v>
      </c>
      <c r="M115" t="str">
        <f>VLOOKUP(E115,Lookup_Data!$C$7:$E$25,3,FALSE)</f>
        <v>SEAL</v>
      </c>
      <c r="N115" s="12">
        <f t="shared" si="12"/>
        <v>0</v>
      </c>
      <c r="O115" s="12">
        <f t="shared" si="13"/>
        <v>13</v>
      </c>
      <c r="P115" s="12">
        <f t="shared" si="14"/>
        <v>1</v>
      </c>
      <c r="Q115" s="12">
        <f t="shared" si="18"/>
        <v>0</v>
      </c>
      <c r="R115" s="12" t="str">
        <f t="shared" si="19"/>
        <v/>
      </c>
      <c r="S115" s="12" t="str">
        <f t="shared" si="20"/>
        <v/>
      </c>
      <c r="T115" s="12">
        <f t="shared" si="21"/>
        <v>0</v>
      </c>
      <c r="U115" s="12">
        <f t="shared" si="22"/>
        <v>0</v>
      </c>
      <c r="V115" s="12">
        <f t="shared" si="23"/>
        <v>0</v>
      </c>
    </row>
    <row r="116" spans="2:22" x14ac:dyDescent="0.2">
      <c r="B116" s="12" t="s">
        <v>187</v>
      </c>
      <c r="C116" s="7">
        <v>37309</v>
      </c>
      <c r="D116" s="8" t="s">
        <v>110</v>
      </c>
      <c r="E116" s="8" t="s">
        <v>34</v>
      </c>
      <c r="F116" s="6">
        <v>483</v>
      </c>
      <c r="G116" s="6">
        <v>59</v>
      </c>
      <c r="H116" s="6">
        <v>10</v>
      </c>
      <c r="I116" s="6" t="s">
        <v>22</v>
      </c>
      <c r="J116" s="6" t="s">
        <v>18</v>
      </c>
      <c r="K116" s="6" t="s">
        <v>53</v>
      </c>
      <c r="L116" t="str">
        <f>VLOOKUP(E116,Lookup_Data!$C$7:$E$25,2,FALSE)</f>
        <v>England</v>
      </c>
      <c r="M116" t="str">
        <f>VLOOKUP(E116,Lookup_Data!$C$7:$E$25,3,FALSE)</f>
        <v>SEAL</v>
      </c>
      <c r="N116" s="12">
        <f t="shared" si="12"/>
        <v>0</v>
      </c>
      <c r="O116" s="12">
        <f t="shared" si="13"/>
        <v>14</v>
      </c>
      <c r="P116" s="12">
        <f t="shared" si="14"/>
        <v>2</v>
      </c>
      <c r="Q116" s="12">
        <f t="shared" si="18"/>
        <v>0</v>
      </c>
      <c r="R116" s="12" t="str">
        <f t="shared" si="19"/>
        <v/>
      </c>
      <c r="S116" s="12" t="str">
        <f t="shared" si="20"/>
        <v/>
      </c>
      <c r="T116" s="12">
        <f t="shared" si="21"/>
        <v>0</v>
      </c>
      <c r="U116" s="12">
        <f t="shared" si="22"/>
        <v>0</v>
      </c>
      <c r="V116" s="12">
        <f t="shared" si="23"/>
        <v>0</v>
      </c>
    </row>
    <row r="117" spans="2:22" x14ac:dyDescent="0.2">
      <c r="B117" s="12" t="s">
        <v>187</v>
      </c>
      <c r="C117" s="10">
        <v>37301</v>
      </c>
      <c r="D117" s="11" t="s">
        <v>151</v>
      </c>
      <c r="E117" s="11" t="s">
        <v>34</v>
      </c>
      <c r="F117" s="12">
        <v>441</v>
      </c>
      <c r="G117" s="12">
        <v>60</v>
      </c>
      <c r="H117" s="12">
        <v>7</v>
      </c>
      <c r="I117" s="6" t="s">
        <v>15</v>
      </c>
      <c r="J117" s="6" t="s">
        <v>18</v>
      </c>
      <c r="K117" s="6" t="s">
        <v>53</v>
      </c>
      <c r="L117" t="str">
        <f>VLOOKUP(E117,Lookup_Data!$C$7:$E$25,2,FALSE)</f>
        <v>England</v>
      </c>
      <c r="M117" t="str">
        <f>VLOOKUP(E117,Lookup_Data!$C$7:$E$25,3,FALSE)</f>
        <v>SEAL</v>
      </c>
      <c r="N117" s="12">
        <f t="shared" si="12"/>
        <v>0</v>
      </c>
      <c r="O117" s="12">
        <f t="shared" si="13"/>
        <v>15</v>
      </c>
      <c r="P117" s="12">
        <f t="shared" si="14"/>
        <v>3</v>
      </c>
      <c r="Q117" s="12">
        <f t="shared" si="18"/>
        <v>0</v>
      </c>
      <c r="R117" s="12" t="str">
        <f t="shared" si="19"/>
        <v/>
      </c>
      <c r="S117" s="12" t="str">
        <f t="shared" si="20"/>
        <v/>
      </c>
      <c r="T117" s="12">
        <f t="shared" si="21"/>
        <v>0</v>
      </c>
      <c r="U117" s="12">
        <f t="shared" si="22"/>
        <v>0</v>
      </c>
      <c r="V117" s="12">
        <f t="shared" si="23"/>
        <v>0</v>
      </c>
    </row>
    <row r="118" spans="2:22" x14ac:dyDescent="0.2">
      <c r="B118" s="12" t="s">
        <v>187</v>
      </c>
      <c r="C118" s="7">
        <v>37309</v>
      </c>
      <c r="D118" s="8" t="s">
        <v>256</v>
      </c>
      <c r="E118" s="8" t="s">
        <v>34</v>
      </c>
      <c r="F118" s="6">
        <v>414</v>
      </c>
      <c r="G118" s="6">
        <v>60</v>
      </c>
      <c r="H118" s="6">
        <v>5</v>
      </c>
      <c r="I118" s="6" t="s">
        <v>15</v>
      </c>
      <c r="J118" s="6" t="s">
        <v>18</v>
      </c>
      <c r="K118" s="6" t="s">
        <v>17</v>
      </c>
      <c r="L118" t="str">
        <f>VLOOKUP(E118,Lookup_Data!$C$7:$E$25,2,FALSE)</f>
        <v>England</v>
      </c>
      <c r="M118" t="str">
        <f>VLOOKUP(E118,Lookup_Data!$C$7:$E$25,3,FALSE)</f>
        <v>SEAL</v>
      </c>
      <c r="N118" s="12">
        <f t="shared" si="12"/>
        <v>0</v>
      </c>
      <c r="O118" s="12">
        <f t="shared" si="13"/>
        <v>16</v>
      </c>
      <c r="P118" s="12">
        <f t="shared" si="14"/>
        <v>4</v>
      </c>
      <c r="Q118" s="12">
        <f t="shared" si="18"/>
        <v>4</v>
      </c>
      <c r="R118" s="12" t="str">
        <f t="shared" si="19"/>
        <v>D</v>
      </c>
      <c r="S118" s="12" t="str">
        <f t="shared" si="20"/>
        <v>Imperial 'D'</v>
      </c>
      <c r="T118" s="12">
        <f t="shared" si="21"/>
        <v>1836</v>
      </c>
      <c r="U118" s="12">
        <f t="shared" si="22"/>
        <v>239</v>
      </c>
      <c r="V118" s="12">
        <f t="shared" si="23"/>
        <v>32</v>
      </c>
    </row>
    <row r="119" spans="2:22" x14ac:dyDescent="0.2">
      <c r="B119" s="12" t="s">
        <v>187</v>
      </c>
      <c r="C119" s="7">
        <v>37309</v>
      </c>
      <c r="D119" s="11" t="s">
        <v>260</v>
      </c>
      <c r="E119" s="11" t="s">
        <v>34</v>
      </c>
      <c r="F119" s="12">
        <v>411</v>
      </c>
      <c r="G119" s="12">
        <v>58</v>
      </c>
      <c r="H119" s="12">
        <v>4</v>
      </c>
      <c r="I119" s="6" t="s">
        <v>22</v>
      </c>
      <c r="J119" s="6" t="s">
        <v>18</v>
      </c>
      <c r="K119" s="6" t="s">
        <v>53</v>
      </c>
      <c r="L119" t="str">
        <f>VLOOKUP(E119,Lookup_Data!$C$7:$E$25,2,FALSE)</f>
        <v>England</v>
      </c>
      <c r="M119" t="str">
        <f>VLOOKUP(E119,Lookup_Data!$C$7:$E$25,3,FALSE)</f>
        <v>SEAL</v>
      </c>
      <c r="N119" s="12">
        <f t="shared" si="12"/>
        <v>0</v>
      </c>
      <c r="O119" s="12">
        <f t="shared" si="13"/>
        <v>17</v>
      </c>
      <c r="P119" s="12">
        <f t="shared" si="14"/>
        <v>1</v>
      </c>
      <c r="Q119" s="12">
        <f t="shared" si="18"/>
        <v>0</v>
      </c>
      <c r="R119" s="12" t="str">
        <f t="shared" si="19"/>
        <v/>
      </c>
      <c r="S119" s="12" t="str">
        <f t="shared" si="20"/>
        <v/>
      </c>
      <c r="T119" s="12">
        <f t="shared" si="21"/>
        <v>0</v>
      </c>
      <c r="U119" s="12">
        <f t="shared" si="22"/>
        <v>0</v>
      </c>
      <c r="V119" s="12">
        <f t="shared" si="23"/>
        <v>0</v>
      </c>
    </row>
    <row r="120" spans="2:22" x14ac:dyDescent="0.2">
      <c r="B120" s="12" t="s">
        <v>187</v>
      </c>
      <c r="C120" s="10">
        <v>37309</v>
      </c>
      <c r="D120" s="11" t="s">
        <v>264</v>
      </c>
      <c r="E120" s="11" t="s">
        <v>34</v>
      </c>
      <c r="F120" s="12">
        <v>401</v>
      </c>
      <c r="G120" s="12">
        <v>59</v>
      </c>
      <c r="H120" s="12">
        <v>4</v>
      </c>
      <c r="I120" s="6" t="s">
        <v>15</v>
      </c>
      <c r="J120" s="6" t="s">
        <v>18</v>
      </c>
      <c r="K120" s="6" t="s">
        <v>53</v>
      </c>
      <c r="L120" t="str">
        <f>VLOOKUP(E120,Lookup_Data!$C$7:$E$25,2,FALSE)</f>
        <v>England</v>
      </c>
      <c r="M120" t="str">
        <f>VLOOKUP(E120,Lookup_Data!$C$7:$E$25,3,FALSE)</f>
        <v>SEAL</v>
      </c>
      <c r="N120" s="12">
        <f t="shared" si="12"/>
        <v>0</v>
      </c>
      <c r="O120" s="12">
        <f t="shared" si="13"/>
        <v>18</v>
      </c>
      <c r="P120" s="12">
        <f t="shared" si="14"/>
        <v>2</v>
      </c>
      <c r="Q120" s="12">
        <f t="shared" si="18"/>
        <v>0</v>
      </c>
      <c r="R120" s="12" t="str">
        <f t="shared" si="19"/>
        <v/>
      </c>
      <c r="S120" s="12" t="str">
        <f t="shared" si="20"/>
        <v/>
      </c>
      <c r="T120" s="12">
        <f t="shared" si="21"/>
        <v>0</v>
      </c>
      <c r="U120" s="12">
        <f t="shared" si="22"/>
        <v>0</v>
      </c>
      <c r="V120" s="12">
        <f t="shared" si="23"/>
        <v>0</v>
      </c>
    </row>
    <row r="121" spans="2:22" x14ac:dyDescent="0.2">
      <c r="B121" s="12" t="s">
        <v>187</v>
      </c>
      <c r="C121" s="7">
        <v>37309</v>
      </c>
      <c r="D121" s="8" t="s">
        <v>155</v>
      </c>
      <c r="E121" s="8" t="s">
        <v>34</v>
      </c>
      <c r="F121" s="6">
        <v>384</v>
      </c>
      <c r="G121" s="6">
        <v>58</v>
      </c>
      <c r="H121" s="6">
        <v>2</v>
      </c>
      <c r="I121" s="6" t="s">
        <v>22</v>
      </c>
      <c r="J121" s="6" t="s">
        <v>18</v>
      </c>
      <c r="K121" s="6" t="s">
        <v>53</v>
      </c>
      <c r="L121" t="str">
        <f>VLOOKUP(E121,Lookup_Data!$C$7:$E$25,2,FALSE)</f>
        <v>England</v>
      </c>
      <c r="M121" t="str">
        <f>VLOOKUP(E121,Lookup_Data!$C$7:$E$25,3,FALSE)</f>
        <v>SEAL</v>
      </c>
      <c r="N121" s="12">
        <f t="shared" si="12"/>
        <v>0</v>
      </c>
      <c r="O121" s="12">
        <f t="shared" si="13"/>
        <v>19</v>
      </c>
      <c r="P121" s="12">
        <f t="shared" si="14"/>
        <v>3</v>
      </c>
      <c r="Q121" s="12">
        <f t="shared" si="18"/>
        <v>0</v>
      </c>
      <c r="R121" s="12" t="str">
        <f t="shared" si="19"/>
        <v/>
      </c>
      <c r="S121" s="12" t="str">
        <f t="shared" si="20"/>
        <v/>
      </c>
      <c r="T121" s="12">
        <f t="shared" si="21"/>
        <v>0</v>
      </c>
      <c r="U121" s="12">
        <f t="shared" si="22"/>
        <v>0</v>
      </c>
      <c r="V121" s="12">
        <f t="shared" si="23"/>
        <v>0</v>
      </c>
    </row>
    <row r="122" spans="2:22" x14ac:dyDescent="0.2">
      <c r="B122" s="12" t="s">
        <v>187</v>
      </c>
      <c r="C122" s="7">
        <v>37309</v>
      </c>
      <c r="D122" s="8" t="s">
        <v>278</v>
      </c>
      <c r="E122" s="8" t="s">
        <v>34</v>
      </c>
      <c r="F122" s="6">
        <v>381</v>
      </c>
      <c r="G122" s="6">
        <v>59</v>
      </c>
      <c r="H122" s="6">
        <v>6</v>
      </c>
      <c r="I122" s="6" t="s">
        <v>15</v>
      </c>
      <c r="J122" s="6" t="s">
        <v>18</v>
      </c>
      <c r="K122" s="6" t="s">
        <v>17</v>
      </c>
      <c r="L122" t="str">
        <f>VLOOKUP(E122,Lookup_Data!$C$7:$E$25,2,FALSE)</f>
        <v>England</v>
      </c>
      <c r="M122" t="str">
        <f>VLOOKUP(E122,Lookup_Data!$C$7:$E$25,3,FALSE)</f>
        <v>SEAL</v>
      </c>
      <c r="N122" s="12">
        <f t="shared" si="12"/>
        <v>0</v>
      </c>
      <c r="O122" s="12">
        <f t="shared" si="13"/>
        <v>20</v>
      </c>
      <c r="P122" s="12">
        <f t="shared" si="14"/>
        <v>4</v>
      </c>
      <c r="Q122" s="12">
        <f t="shared" si="18"/>
        <v>5</v>
      </c>
      <c r="R122" s="12" t="str">
        <f t="shared" si="19"/>
        <v>E</v>
      </c>
      <c r="S122" s="12" t="str">
        <f t="shared" si="20"/>
        <v>Imperial 'E'</v>
      </c>
      <c r="T122" s="12">
        <f t="shared" si="21"/>
        <v>1577</v>
      </c>
      <c r="U122" s="12">
        <f t="shared" si="22"/>
        <v>234</v>
      </c>
      <c r="V122" s="12">
        <f t="shared" si="23"/>
        <v>16</v>
      </c>
    </row>
    <row r="123" spans="2:22" x14ac:dyDescent="0.2">
      <c r="B123" s="12" t="s">
        <v>187</v>
      </c>
      <c r="C123" s="7">
        <v>37309</v>
      </c>
      <c r="D123" s="8" t="s">
        <v>282</v>
      </c>
      <c r="E123" s="8" t="s">
        <v>34</v>
      </c>
      <c r="F123" s="6">
        <v>366</v>
      </c>
      <c r="G123" s="6">
        <v>59</v>
      </c>
      <c r="H123" s="6">
        <v>6</v>
      </c>
      <c r="I123" s="6" t="s">
        <v>15</v>
      </c>
      <c r="J123" s="6" t="s">
        <v>18</v>
      </c>
      <c r="K123" s="6" t="s">
        <v>53</v>
      </c>
      <c r="L123" t="str">
        <f>VLOOKUP(E123,Lookup_Data!$C$7:$E$25,2,FALSE)</f>
        <v>England</v>
      </c>
      <c r="M123" t="str">
        <f>VLOOKUP(E123,Lookup_Data!$C$7:$E$25,3,FALSE)</f>
        <v>SEAL</v>
      </c>
      <c r="N123" s="12">
        <f t="shared" si="12"/>
        <v>0</v>
      </c>
      <c r="O123" s="12">
        <f t="shared" si="13"/>
        <v>21</v>
      </c>
      <c r="P123" s="12">
        <f t="shared" si="14"/>
        <v>1</v>
      </c>
      <c r="Q123" s="12">
        <f t="shared" si="18"/>
        <v>0</v>
      </c>
      <c r="R123" s="12" t="str">
        <f t="shared" si="19"/>
        <v/>
      </c>
      <c r="S123" s="12" t="str">
        <f t="shared" si="20"/>
        <v/>
      </c>
      <c r="T123" s="12">
        <f t="shared" si="21"/>
        <v>0</v>
      </c>
      <c r="U123" s="12">
        <f t="shared" si="22"/>
        <v>0</v>
      </c>
      <c r="V123" s="12">
        <f t="shared" si="23"/>
        <v>0</v>
      </c>
    </row>
    <row r="124" spans="2:22" x14ac:dyDescent="0.2">
      <c r="B124" s="12" t="s">
        <v>187</v>
      </c>
      <c r="C124" s="7">
        <v>37289</v>
      </c>
      <c r="D124" s="8" t="s">
        <v>284</v>
      </c>
      <c r="E124" s="11" t="s">
        <v>34</v>
      </c>
      <c r="F124" s="6">
        <v>362</v>
      </c>
      <c r="G124" s="6">
        <v>59</v>
      </c>
      <c r="H124" s="6">
        <v>1</v>
      </c>
      <c r="I124" s="6" t="s">
        <v>15</v>
      </c>
      <c r="J124" s="6" t="s">
        <v>18</v>
      </c>
      <c r="K124" s="6" t="s">
        <v>53</v>
      </c>
      <c r="L124" t="str">
        <f>VLOOKUP(E124,Lookup_Data!$C$7:$E$25,2,FALSE)</f>
        <v>England</v>
      </c>
      <c r="M124" t="str">
        <f>VLOOKUP(E124,Lookup_Data!$C$7:$E$25,3,FALSE)</f>
        <v>SEAL</v>
      </c>
      <c r="N124" s="12">
        <f t="shared" si="12"/>
        <v>0</v>
      </c>
      <c r="O124" s="12">
        <f t="shared" si="13"/>
        <v>22</v>
      </c>
      <c r="P124" s="12">
        <f t="shared" si="14"/>
        <v>2</v>
      </c>
      <c r="Q124" s="12">
        <f t="shared" si="18"/>
        <v>0</v>
      </c>
      <c r="R124" s="12" t="str">
        <f t="shared" si="19"/>
        <v/>
      </c>
      <c r="S124" s="12" t="str">
        <f t="shared" si="20"/>
        <v/>
      </c>
      <c r="T124" s="12">
        <f t="shared" si="21"/>
        <v>0</v>
      </c>
      <c r="U124" s="12">
        <f t="shared" si="22"/>
        <v>0</v>
      </c>
      <c r="V124" s="12">
        <f t="shared" si="23"/>
        <v>0</v>
      </c>
    </row>
    <row r="125" spans="2:22" x14ac:dyDescent="0.2">
      <c r="B125" s="12" t="s">
        <v>187</v>
      </c>
      <c r="C125" s="7">
        <v>37289</v>
      </c>
      <c r="D125" s="8" t="s">
        <v>180</v>
      </c>
      <c r="E125" s="8" t="s">
        <v>34</v>
      </c>
      <c r="F125" s="6">
        <v>352</v>
      </c>
      <c r="G125" s="6">
        <v>57</v>
      </c>
      <c r="H125" s="6">
        <v>4</v>
      </c>
      <c r="I125" s="6" t="s">
        <v>22</v>
      </c>
      <c r="J125" s="6" t="s">
        <v>18</v>
      </c>
      <c r="K125" s="6" t="s">
        <v>53</v>
      </c>
      <c r="L125" t="str">
        <f>VLOOKUP(E125,Lookup_Data!$C$7:$E$25,2,FALSE)</f>
        <v>England</v>
      </c>
      <c r="M125" t="str">
        <f>VLOOKUP(E125,Lookup_Data!$C$7:$E$25,3,FALSE)</f>
        <v>SEAL</v>
      </c>
      <c r="N125" s="12">
        <f t="shared" si="12"/>
        <v>0</v>
      </c>
      <c r="O125" s="12">
        <f t="shared" si="13"/>
        <v>23</v>
      </c>
      <c r="P125" s="12">
        <f t="shared" si="14"/>
        <v>3</v>
      </c>
      <c r="Q125" s="12">
        <f t="shared" si="18"/>
        <v>0</v>
      </c>
      <c r="R125" s="12" t="str">
        <f t="shared" si="19"/>
        <v/>
      </c>
      <c r="S125" s="12" t="str">
        <f t="shared" si="20"/>
        <v/>
      </c>
      <c r="T125" s="12">
        <f t="shared" si="21"/>
        <v>0</v>
      </c>
      <c r="U125" s="12">
        <f t="shared" si="22"/>
        <v>0</v>
      </c>
      <c r="V125" s="12">
        <f t="shared" si="23"/>
        <v>0</v>
      </c>
    </row>
    <row r="126" spans="2:22" x14ac:dyDescent="0.2">
      <c r="B126" s="12" t="s">
        <v>187</v>
      </c>
      <c r="C126" s="7">
        <v>37289</v>
      </c>
      <c r="D126" s="8" t="s">
        <v>298</v>
      </c>
      <c r="E126" s="8" t="s">
        <v>34</v>
      </c>
      <c r="F126" s="6">
        <v>298</v>
      </c>
      <c r="G126" s="6">
        <v>53</v>
      </c>
      <c r="H126" s="6">
        <v>3</v>
      </c>
      <c r="I126" s="6" t="s">
        <v>15</v>
      </c>
      <c r="J126" s="6" t="s">
        <v>18</v>
      </c>
      <c r="K126" s="6" t="s">
        <v>53</v>
      </c>
      <c r="L126" t="str">
        <f>VLOOKUP(E126,Lookup_Data!$C$7:$E$25,2,FALSE)</f>
        <v>England</v>
      </c>
      <c r="M126" t="str">
        <f>VLOOKUP(E126,Lookup_Data!$C$7:$E$25,3,FALSE)</f>
        <v>SEAL</v>
      </c>
      <c r="N126" s="12">
        <f t="shared" si="12"/>
        <v>0</v>
      </c>
      <c r="O126" s="12">
        <f t="shared" si="13"/>
        <v>24</v>
      </c>
      <c r="P126" s="12">
        <f t="shared" si="14"/>
        <v>4</v>
      </c>
      <c r="Q126" s="12">
        <f t="shared" si="18"/>
        <v>6</v>
      </c>
      <c r="R126" s="12" t="str">
        <f t="shared" si="19"/>
        <v>F</v>
      </c>
      <c r="S126" s="12" t="str">
        <f t="shared" si="20"/>
        <v>Imperial 'F'</v>
      </c>
      <c r="T126" s="12">
        <f t="shared" si="21"/>
        <v>1378</v>
      </c>
      <c r="U126" s="12">
        <f t="shared" si="22"/>
        <v>228</v>
      </c>
      <c r="V126" s="12">
        <f t="shared" si="23"/>
        <v>14</v>
      </c>
    </row>
    <row r="127" spans="2:22" x14ac:dyDescent="0.2">
      <c r="B127" s="12" t="s">
        <v>187</v>
      </c>
      <c r="C127" s="7">
        <v>37289</v>
      </c>
      <c r="D127" s="8" t="s">
        <v>299</v>
      </c>
      <c r="E127" s="8" t="s">
        <v>34</v>
      </c>
      <c r="F127" s="6">
        <v>291</v>
      </c>
      <c r="G127" s="6">
        <v>56</v>
      </c>
      <c r="H127" s="6">
        <v>2</v>
      </c>
      <c r="I127" s="6" t="s">
        <v>22</v>
      </c>
      <c r="J127" s="6" t="s">
        <v>18</v>
      </c>
      <c r="K127" s="6" t="s">
        <v>53</v>
      </c>
      <c r="L127" t="str">
        <f>VLOOKUP(E127,Lookup_Data!$C$7:$E$25,2,FALSE)</f>
        <v>England</v>
      </c>
      <c r="M127" t="str">
        <f>VLOOKUP(E127,Lookup_Data!$C$7:$E$25,3,FALSE)</f>
        <v>SEAL</v>
      </c>
      <c r="N127" s="12">
        <f t="shared" si="12"/>
        <v>0</v>
      </c>
      <c r="O127" s="12">
        <f t="shared" si="13"/>
        <v>25</v>
      </c>
      <c r="P127" s="12">
        <f t="shared" si="14"/>
        <v>1</v>
      </c>
      <c r="Q127" s="12">
        <f t="shared" si="18"/>
        <v>0</v>
      </c>
      <c r="R127" s="12" t="str">
        <f t="shared" si="19"/>
        <v/>
      </c>
      <c r="S127" s="12" t="str">
        <f t="shared" si="20"/>
        <v/>
      </c>
      <c r="T127" s="12">
        <f t="shared" si="21"/>
        <v>0</v>
      </c>
      <c r="U127" s="12">
        <f t="shared" si="22"/>
        <v>0</v>
      </c>
      <c r="V127" s="12">
        <f t="shared" si="23"/>
        <v>0</v>
      </c>
    </row>
    <row r="128" spans="2:22" x14ac:dyDescent="0.2">
      <c r="B128" s="12" t="s">
        <v>187</v>
      </c>
      <c r="C128" s="7">
        <v>37309</v>
      </c>
      <c r="D128" s="11" t="s">
        <v>185</v>
      </c>
      <c r="E128" s="11" t="s">
        <v>34</v>
      </c>
      <c r="F128" s="12">
        <v>284</v>
      </c>
      <c r="G128" s="12">
        <v>52</v>
      </c>
      <c r="H128" s="12">
        <v>0</v>
      </c>
      <c r="I128" s="6" t="s">
        <v>22</v>
      </c>
      <c r="J128" s="6" t="s">
        <v>18</v>
      </c>
      <c r="K128" s="6" t="s">
        <v>53</v>
      </c>
      <c r="L128" t="str">
        <f>VLOOKUP(E128,Lookup_Data!$C$7:$E$25,2,FALSE)</f>
        <v>England</v>
      </c>
      <c r="M128" t="str">
        <f>VLOOKUP(E128,Lookup_Data!$C$7:$E$25,3,FALSE)</f>
        <v>SEAL</v>
      </c>
      <c r="N128" s="12">
        <f t="shared" si="12"/>
        <v>0</v>
      </c>
      <c r="O128" s="12">
        <f t="shared" si="13"/>
        <v>26</v>
      </c>
      <c r="P128" s="12">
        <f t="shared" si="14"/>
        <v>2</v>
      </c>
      <c r="Q128" s="12">
        <f t="shared" si="18"/>
        <v>7</v>
      </c>
      <c r="R128" s="12" t="str">
        <f t="shared" si="19"/>
        <v>G</v>
      </c>
      <c r="S128" s="12" t="str">
        <f t="shared" si="20"/>
        <v>Imperial 'G'</v>
      </c>
      <c r="T128" s="12">
        <f t="shared" si="21"/>
        <v>575</v>
      </c>
      <c r="U128" s="12">
        <f t="shared" si="22"/>
        <v>108</v>
      </c>
      <c r="V128" s="12">
        <f t="shared" si="23"/>
        <v>2</v>
      </c>
    </row>
    <row r="129" spans="2:22" x14ac:dyDescent="0.2">
      <c r="B129" s="12" t="s">
        <v>187</v>
      </c>
      <c r="C129" s="7">
        <v>37655</v>
      </c>
      <c r="D129" s="8" t="s">
        <v>49</v>
      </c>
      <c r="E129" s="8" t="s">
        <v>50</v>
      </c>
      <c r="F129" s="6">
        <v>547</v>
      </c>
      <c r="G129" s="6">
        <v>60</v>
      </c>
      <c r="H129" s="6">
        <v>20</v>
      </c>
      <c r="I129" s="6" t="s">
        <v>22</v>
      </c>
      <c r="J129" s="6" t="s">
        <v>18</v>
      </c>
      <c r="K129" s="6" t="s">
        <v>17</v>
      </c>
      <c r="L129" t="str">
        <f>VLOOKUP(E129,Lookup_Data!$C$7:$E$25,2,FALSE)</f>
        <v>England</v>
      </c>
      <c r="M129" t="str">
        <f>VLOOKUP(E129,Lookup_Data!$C$7:$E$25,3,FALSE)</f>
        <v>None</v>
      </c>
      <c r="N129" s="12">
        <f t="shared" si="12"/>
        <v>1</v>
      </c>
      <c r="O129" s="12">
        <f t="shared" si="13"/>
        <v>1</v>
      </c>
      <c r="P129" s="12">
        <f t="shared" si="14"/>
        <v>1</v>
      </c>
      <c r="Q129" s="12">
        <f t="shared" si="18"/>
        <v>0</v>
      </c>
      <c r="R129" s="12" t="str">
        <f t="shared" si="19"/>
        <v/>
      </c>
      <c r="S129" s="12" t="str">
        <f t="shared" si="20"/>
        <v/>
      </c>
      <c r="T129" s="12">
        <f t="shared" si="21"/>
        <v>0</v>
      </c>
      <c r="U129" s="12">
        <f t="shared" si="22"/>
        <v>0</v>
      </c>
      <c r="V129" s="12">
        <f t="shared" si="23"/>
        <v>0</v>
      </c>
    </row>
    <row r="130" spans="2:22" x14ac:dyDescent="0.2">
      <c r="B130" s="12" t="s">
        <v>187</v>
      </c>
      <c r="C130" s="7">
        <v>37654</v>
      </c>
      <c r="D130" s="8" t="s">
        <v>202</v>
      </c>
      <c r="E130" s="11" t="s">
        <v>50</v>
      </c>
      <c r="F130" s="6">
        <v>532</v>
      </c>
      <c r="G130" s="12">
        <v>60</v>
      </c>
      <c r="H130" s="12">
        <v>16</v>
      </c>
      <c r="I130" s="6" t="s">
        <v>15</v>
      </c>
      <c r="J130" s="6" t="s">
        <v>18</v>
      </c>
      <c r="K130" s="6" t="s">
        <v>17</v>
      </c>
      <c r="L130" t="str">
        <f>VLOOKUP(E130,Lookup_Data!$C$7:$E$25,2,FALSE)</f>
        <v>England</v>
      </c>
      <c r="M130" t="str">
        <f>VLOOKUP(E130,Lookup_Data!$C$7:$E$25,3,FALSE)</f>
        <v>None</v>
      </c>
      <c r="N130" s="12">
        <f t="shared" si="12"/>
        <v>0</v>
      </c>
      <c r="O130" s="12">
        <f t="shared" si="13"/>
        <v>2</v>
      </c>
      <c r="P130" s="12">
        <f t="shared" si="14"/>
        <v>2</v>
      </c>
      <c r="Q130" s="12">
        <f t="shared" si="18"/>
        <v>0</v>
      </c>
      <c r="R130" s="12" t="str">
        <f t="shared" si="19"/>
        <v/>
      </c>
      <c r="S130" s="12" t="str">
        <f t="shared" si="20"/>
        <v/>
      </c>
      <c r="T130" s="12">
        <f t="shared" si="21"/>
        <v>0</v>
      </c>
      <c r="U130" s="12">
        <f t="shared" si="22"/>
        <v>0</v>
      </c>
      <c r="V130" s="12">
        <f t="shared" si="23"/>
        <v>0</v>
      </c>
    </row>
    <row r="131" spans="2:22" x14ac:dyDescent="0.2">
      <c r="B131" s="12" t="s">
        <v>187</v>
      </c>
      <c r="C131" s="7">
        <v>37676</v>
      </c>
      <c r="D131" s="13" t="s">
        <v>85</v>
      </c>
      <c r="E131" s="8" t="s">
        <v>50</v>
      </c>
      <c r="F131" s="6">
        <v>526</v>
      </c>
      <c r="G131" s="6">
        <v>60</v>
      </c>
      <c r="H131" s="6">
        <v>15</v>
      </c>
      <c r="I131" s="6" t="s">
        <v>15</v>
      </c>
      <c r="J131" s="6" t="s">
        <v>18</v>
      </c>
      <c r="K131" s="6" t="s">
        <v>17</v>
      </c>
      <c r="L131" t="str">
        <f>VLOOKUP(E131,Lookup_Data!$C$7:$E$25,2,FALSE)</f>
        <v>England</v>
      </c>
      <c r="M131" t="str">
        <f>VLOOKUP(E131,Lookup_Data!$C$7:$E$25,3,FALSE)</f>
        <v>None</v>
      </c>
      <c r="N131" s="12">
        <f t="shared" si="12"/>
        <v>0</v>
      </c>
      <c r="O131" s="12">
        <f t="shared" si="13"/>
        <v>3</v>
      </c>
      <c r="P131" s="12">
        <f t="shared" si="14"/>
        <v>3</v>
      </c>
      <c r="Q131" s="12">
        <f t="shared" si="18"/>
        <v>0</v>
      </c>
      <c r="R131" s="12" t="str">
        <f t="shared" si="19"/>
        <v/>
      </c>
      <c r="S131" s="12" t="str">
        <f t="shared" si="20"/>
        <v/>
      </c>
      <c r="T131" s="12">
        <f t="shared" si="21"/>
        <v>0</v>
      </c>
      <c r="U131" s="12">
        <f t="shared" si="22"/>
        <v>0</v>
      </c>
      <c r="V131" s="12">
        <f t="shared" si="23"/>
        <v>0</v>
      </c>
    </row>
    <row r="132" spans="2:22" x14ac:dyDescent="0.2">
      <c r="B132" s="12" t="s">
        <v>187</v>
      </c>
      <c r="C132" s="7">
        <v>37670</v>
      </c>
      <c r="D132" s="8" t="s">
        <v>208</v>
      </c>
      <c r="E132" s="8" t="s">
        <v>50</v>
      </c>
      <c r="F132" s="6">
        <v>519</v>
      </c>
      <c r="G132" s="6">
        <v>60</v>
      </c>
      <c r="H132" s="6">
        <v>11</v>
      </c>
      <c r="I132" s="6" t="s">
        <v>15</v>
      </c>
      <c r="J132" s="6" t="s">
        <v>18</v>
      </c>
      <c r="K132" s="6" t="s">
        <v>17</v>
      </c>
      <c r="L132" t="str">
        <f>VLOOKUP(E132,Lookup_Data!$C$7:$E$25,2,FALSE)</f>
        <v>England</v>
      </c>
      <c r="M132" t="str">
        <f>VLOOKUP(E132,Lookup_Data!$C$7:$E$25,3,FALSE)</f>
        <v>None</v>
      </c>
      <c r="N132" s="12">
        <f t="shared" si="12"/>
        <v>0</v>
      </c>
      <c r="O132" s="12">
        <f t="shared" si="13"/>
        <v>4</v>
      </c>
      <c r="P132" s="12">
        <f t="shared" si="14"/>
        <v>4</v>
      </c>
      <c r="Q132" s="12">
        <f t="shared" si="18"/>
        <v>1</v>
      </c>
      <c r="R132" s="12" t="str">
        <f t="shared" si="19"/>
        <v>A</v>
      </c>
      <c r="S132" s="12" t="str">
        <f t="shared" si="20"/>
        <v>Lancaster 'A'</v>
      </c>
      <c r="T132" s="12">
        <f t="shared" si="21"/>
        <v>2124</v>
      </c>
      <c r="U132" s="12">
        <f t="shared" si="22"/>
        <v>240</v>
      </c>
      <c r="V132" s="12">
        <f t="shared" si="23"/>
        <v>62</v>
      </c>
    </row>
    <row r="133" spans="2:22" x14ac:dyDescent="0.2">
      <c r="B133" s="12" t="s">
        <v>187</v>
      </c>
      <c r="C133" s="7">
        <v>37655</v>
      </c>
      <c r="D133" s="8" t="s">
        <v>88</v>
      </c>
      <c r="E133" s="8" t="s">
        <v>50</v>
      </c>
      <c r="F133" s="6">
        <v>491</v>
      </c>
      <c r="G133" s="6">
        <v>60</v>
      </c>
      <c r="H133" s="6">
        <v>8</v>
      </c>
      <c r="I133" s="6" t="s">
        <v>15</v>
      </c>
      <c r="J133" s="6" t="s">
        <v>18</v>
      </c>
      <c r="K133" s="6" t="s">
        <v>17</v>
      </c>
      <c r="L133" t="str">
        <f>VLOOKUP(E133,Lookup_Data!$C$7:$E$25,2,FALSE)</f>
        <v>England</v>
      </c>
      <c r="M133" t="str">
        <f>VLOOKUP(E133,Lookup_Data!$C$7:$E$25,3,FALSE)</f>
        <v>None</v>
      </c>
      <c r="N133" s="12">
        <f t="shared" si="12"/>
        <v>0</v>
      </c>
      <c r="O133" s="12">
        <f t="shared" si="13"/>
        <v>5</v>
      </c>
      <c r="P133" s="12">
        <f t="shared" si="14"/>
        <v>1</v>
      </c>
      <c r="Q133" s="12">
        <f t="shared" si="18"/>
        <v>0</v>
      </c>
      <c r="R133" s="12" t="str">
        <f t="shared" si="19"/>
        <v/>
      </c>
      <c r="S133" s="12" t="str">
        <f t="shared" si="20"/>
        <v/>
      </c>
      <c r="T133" s="12">
        <f t="shared" si="21"/>
        <v>0</v>
      </c>
      <c r="U133" s="12">
        <f t="shared" si="22"/>
        <v>0</v>
      </c>
      <c r="V133" s="12">
        <f t="shared" si="23"/>
        <v>0</v>
      </c>
    </row>
    <row r="134" spans="2:22" x14ac:dyDescent="0.2">
      <c r="B134" s="12" t="s">
        <v>187</v>
      </c>
      <c r="C134" s="7">
        <v>37674</v>
      </c>
      <c r="D134" s="8" t="s">
        <v>147</v>
      </c>
      <c r="E134" s="8" t="s">
        <v>50</v>
      </c>
      <c r="F134" s="6">
        <v>469</v>
      </c>
      <c r="G134" s="6">
        <v>60</v>
      </c>
      <c r="H134" s="6">
        <v>8</v>
      </c>
      <c r="I134" s="6" t="s">
        <v>15</v>
      </c>
      <c r="J134" s="6" t="s">
        <v>18</v>
      </c>
      <c r="K134" s="6" t="s">
        <v>53</v>
      </c>
      <c r="L134" t="str">
        <f>VLOOKUP(E134,Lookup_Data!$C$7:$E$25,2,FALSE)</f>
        <v>England</v>
      </c>
      <c r="M134" t="str">
        <f>VLOOKUP(E134,Lookup_Data!$C$7:$E$25,3,FALSE)</f>
        <v>None</v>
      </c>
      <c r="N134" s="12">
        <f t="shared" si="12"/>
        <v>0</v>
      </c>
      <c r="O134" s="12">
        <f t="shared" si="13"/>
        <v>6</v>
      </c>
      <c r="P134" s="12">
        <f t="shared" si="14"/>
        <v>2</v>
      </c>
      <c r="Q134" s="12">
        <f t="shared" si="18"/>
        <v>0</v>
      </c>
      <c r="R134" s="12" t="str">
        <f t="shared" si="19"/>
        <v/>
      </c>
      <c r="S134" s="12" t="str">
        <f t="shared" si="20"/>
        <v/>
      </c>
      <c r="T134" s="12">
        <f t="shared" si="21"/>
        <v>0</v>
      </c>
      <c r="U134" s="12">
        <f t="shared" si="22"/>
        <v>0</v>
      </c>
      <c r="V134" s="12">
        <f t="shared" si="23"/>
        <v>0</v>
      </c>
    </row>
    <row r="135" spans="2:22" x14ac:dyDescent="0.2">
      <c r="B135" s="12" t="s">
        <v>187</v>
      </c>
      <c r="C135" s="10">
        <v>37674</v>
      </c>
      <c r="D135" s="11" t="s">
        <v>266</v>
      </c>
      <c r="E135" s="11" t="s">
        <v>50</v>
      </c>
      <c r="F135" s="12">
        <v>399</v>
      </c>
      <c r="G135" s="12">
        <v>60</v>
      </c>
      <c r="H135" s="12">
        <v>4</v>
      </c>
      <c r="I135" s="6" t="s">
        <v>15</v>
      </c>
      <c r="J135" s="6" t="s">
        <v>18</v>
      </c>
      <c r="K135" s="6" t="s">
        <v>17</v>
      </c>
      <c r="L135" t="str">
        <f>VLOOKUP(E135,Lookup_Data!$C$7:$E$25,2,FALSE)</f>
        <v>England</v>
      </c>
      <c r="M135" t="str">
        <f>VLOOKUP(E135,Lookup_Data!$C$7:$E$25,3,FALSE)</f>
        <v>None</v>
      </c>
      <c r="N135" s="12">
        <f t="shared" ref="N135:N153" si="24">IF(E135=E134,0,1)</f>
        <v>0</v>
      </c>
      <c r="O135" s="12">
        <f t="shared" ref="O135:O153" si="25">IF(N135=1,N135,O134+1)</f>
        <v>7</v>
      </c>
      <c r="P135" s="12">
        <f t="shared" ref="P135:P198" si="26">IF(O135&lt;5,O135,4+O135-4*ROUNDUP(O135/4,0))</f>
        <v>3</v>
      </c>
      <c r="Q135" s="12">
        <f t="shared" si="18"/>
        <v>0</v>
      </c>
      <c r="R135" s="12" t="str">
        <f t="shared" si="19"/>
        <v/>
      </c>
      <c r="S135" s="12" t="str">
        <f t="shared" si="20"/>
        <v/>
      </c>
      <c r="T135" s="12">
        <f t="shared" ref="T135:V141" si="27">IF($P135=1,F135,IF($P135=2,F135+F134,IF($P135=3,F135+F134+F133,IF($P135=4,F135+F134+F133+F132,0))))*IF($N136=1,1,IF($P135=4,1,0))</f>
        <v>0</v>
      </c>
      <c r="U135" s="12">
        <f t="shared" si="27"/>
        <v>0</v>
      </c>
      <c r="V135" s="12">
        <f t="shared" si="27"/>
        <v>0</v>
      </c>
    </row>
    <row r="136" spans="2:22" x14ac:dyDescent="0.2">
      <c r="B136" s="12" t="s">
        <v>187</v>
      </c>
      <c r="C136" s="7">
        <v>37669</v>
      </c>
      <c r="D136" s="8" t="s">
        <v>270</v>
      </c>
      <c r="E136" s="8" t="s">
        <v>50</v>
      </c>
      <c r="F136" s="6">
        <v>392</v>
      </c>
      <c r="G136" s="6">
        <v>60</v>
      </c>
      <c r="H136" s="6">
        <v>4</v>
      </c>
      <c r="I136" s="6" t="s">
        <v>15</v>
      </c>
      <c r="J136" s="6" t="s">
        <v>18</v>
      </c>
      <c r="K136" s="6" t="s">
        <v>53</v>
      </c>
      <c r="L136" t="str">
        <f>VLOOKUP(E136,Lookup_Data!$C$7:$E$25,2,FALSE)</f>
        <v>England</v>
      </c>
      <c r="M136" t="str">
        <f>VLOOKUP(E136,Lookup_Data!$C$7:$E$25,3,FALSE)</f>
        <v>None</v>
      </c>
      <c r="N136" s="12">
        <f t="shared" si="24"/>
        <v>0</v>
      </c>
      <c r="O136" s="12">
        <f t="shared" si="25"/>
        <v>8</v>
      </c>
      <c r="P136" s="12">
        <f t="shared" si="26"/>
        <v>4</v>
      </c>
      <c r="Q136" s="12">
        <f t="shared" ref="Q136:Q153" si="28">IF(N137=1,1,IF(P136=4,1,0))*ROUNDUP(O136/4,0)</f>
        <v>2</v>
      </c>
      <c r="R136" s="12" t="str">
        <f t="shared" ref="R136:R167" si="29">IF(Q136=1,"A",IF(Q136=2,"B",IF(Q136=3,"C",IF(Q136=4,"D",IF(Q136=5,"E",IF(Q136=6,"F",IF(Q136=7,"G",IF(Q136=8,"H",""))))))))</f>
        <v>B</v>
      </c>
      <c r="S136" s="12" t="str">
        <f t="shared" ref="S136:S153" si="30">IF(Q136=0,"",CONCATENATE(E136," '",R136,"'"))</f>
        <v>Lancaster 'B'</v>
      </c>
      <c r="T136" s="12">
        <f t="shared" si="27"/>
        <v>1751</v>
      </c>
      <c r="U136" s="12">
        <f t="shared" si="27"/>
        <v>240</v>
      </c>
      <c r="V136" s="12">
        <f t="shared" si="27"/>
        <v>24</v>
      </c>
    </row>
    <row r="137" spans="2:22" x14ac:dyDescent="0.2">
      <c r="B137" s="12" t="s">
        <v>187</v>
      </c>
      <c r="C137" s="7">
        <v>37676</v>
      </c>
      <c r="D137" s="8" t="s">
        <v>280</v>
      </c>
      <c r="E137" s="8" t="s">
        <v>50</v>
      </c>
      <c r="F137" s="6">
        <v>375</v>
      </c>
      <c r="G137" s="6">
        <v>60</v>
      </c>
      <c r="H137" s="6">
        <v>2</v>
      </c>
      <c r="I137" s="6" t="s">
        <v>15</v>
      </c>
      <c r="J137" s="6" t="s">
        <v>18</v>
      </c>
      <c r="K137" s="6" t="s">
        <v>53</v>
      </c>
      <c r="L137" t="str">
        <f>VLOOKUP(E137,Lookup_Data!$C$7:$E$25,2,FALSE)</f>
        <v>England</v>
      </c>
      <c r="M137" t="str">
        <f>VLOOKUP(E137,Lookup_Data!$C$7:$E$25,3,FALSE)</f>
        <v>None</v>
      </c>
      <c r="N137" s="12">
        <f t="shared" si="24"/>
        <v>0</v>
      </c>
      <c r="O137" s="12">
        <f t="shared" si="25"/>
        <v>9</v>
      </c>
      <c r="P137" s="12">
        <f t="shared" si="26"/>
        <v>1</v>
      </c>
      <c r="Q137" s="12">
        <f t="shared" si="28"/>
        <v>3</v>
      </c>
      <c r="R137" s="12" t="str">
        <f t="shared" si="29"/>
        <v>C</v>
      </c>
      <c r="S137" s="12" t="str">
        <f t="shared" si="30"/>
        <v>Lancaster 'C'</v>
      </c>
      <c r="T137" s="12">
        <f t="shared" si="27"/>
        <v>375</v>
      </c>
      <c r="U137" s="12">
        <f t="shared" si="27"/>
        <v>60</v>
      </c>
      <c r="V137" s="12">
        <f t="shared" si="27"/>
        <v>2</v>
      </c>
    </row>
    <row r="138" spans="2:22" x14ac:dyDescent="0.2">
      <c r="B138" s="12" t="s">
        <v>187</v>
      </c>
      <c r="C138" s="7">
        <v>37667</v>
      </c>
      <c r="D138" s="8" t="s">
        <v>70</v>
      </c>
      <c r="E138" s="8" t="s">
        <v>24</v>
      </c>
      <c r="F138" s="6">
        <v>532</v>
      </c>
      <c r="G138" s="6">
        <v>60</v>
      </c>
      <c r="H138" s="6">
        <v>19</v>
      </c>
      <c r="I138" s="6" t="s">
        <v>22</v>
      </c>
      <c r="J138" s="6" t="s">
        <v>18</v>
      </c>
      <c r="K138" s="6" t="s">
        <v>17</v>
      </c>
      <c r="L138" t="str">
        <f>VLOOKUP(E138,Lookup_Data!$C$7:$E$25,2,FALSE)</f>
        <v>England</v>
      </c>
      <c r="M138" t="str">
        <f>VLOOKUP(E138,Lookup_Data!$C$7:$E$25,3,FALSE)</f>
        <v>BUTTS</v>
      </c>
      <c r="N138" s="12">
        <f t="shared" si="24"/>
        <v>1</v>
      </c>
      <c r="O138" s="12">
        <f t="shared" si="25"/>
        <v>1</v>
      </c>
      <c r="P138" s="12">
        <f t="shared" si="26"/>
        <v>1</v>
      </c>
      <c r="Q138" s="12">
        <f t="shared" si="28"/>
        <v>0</v>
      </c>
      <c r="R138" s="12" t="str">
        <f t="shared" si="29"/>
        <v/>
      </c>
      <c r="S138" s="12" t="str">
        <f t="shared" si="30"/>
        <v/>
      </c>
      <c r="T138" s="12">
        <f t="shared" si="27"/>
        <v>0</v>
      </c>
      <c r="U138" s="12">
        <f t="shared" si="27"/>
        <v>0</v>
      </c>
      <c r="V138" s="12">
        <f t="shared" si="27"/>
        <v>0</v>
      </c>
    </row>
    <row r="139" spans="2:22" x14ac:dyDescent="0.2">
      <c r="B139" s="12" t="s">
        <v>187</v>
      </c>
      <c r="C139" s="7">
        <v>37674</v>
      </c>
      <c r="D139" s="8" t="s">
        <v>77</v>
      </c>
      <c r="E139" s="8" t="s">
        <v>24</v>
      </c>
      <c r="F139" s="6">
        <v>531</v>
      </c>
      <c r="G139" s="6">
        <v>60</v>
      </c>
      <c r="H139" s="6">
        <v>25</v>
      </c>
      <c r="I139" s="6" t="s">
        <v>15</v>
      </c>
      <c r="J139" s="6" t="s">
        <v>18</v>
      </c>
      <c r="K139" s="6" t="s">
        <v>53</v>
      </c>
      <c r="L139" t="str">
        <f>VLOOKUP(E139,Lookup_Data!$C$7:$E$25,2,FALSE)</f>
        <v>England</v>
      </c>
      <c r="M139" t="str">
        <f>VLOOKUP(E139,Lookup_Data!$C$7:$E$25,3,FALSE)</f>
        <v>BUTTS</v>
      </c>
      <c r="N139" s="12">
        <f t="shared" si="24"/>
        <v>0</v>
      </c>
      <c r="O139" s="12">
        <f t="shared" si="25"/>
        <v>2</v>
      </c>
      <c r="P139" s="12">
        <f t="shared" si="26"/>
        <v>2</v>
      </c>
      <c r="Q139" s="12">
        <f t="shared" si="28"/>
        <v>0</v>
      </c>
      <c r="R139" s="12" t="str">
        <f t="shared" si="29"/>
        <v/>
      </c>
      <c r="S139" s="12" t="str">
        <f t="shared" si="30"/>
        <v/>
      </c>
      <c r="T139" s="12">
        <f t="shared" si="27"/>
        <v>0</v>
      </c>
      <c r="U139" s="12">
        <f t="shared" si="27"/>
        <v>0</v>
      </c>
      <c r="V139" s="12">
        <f t="shared" si="27"/>
        <v>0</v>
      </c>
    </row>
    <row r="140" spans="2:22" x14ac:dyDescent="0.2">
      <c r="B140" s="12" t="s">
        <v>187</v>
      </c>
      <c r="C140" s="7">
        <v>37674</v>
      </c>
      <c r="D140" s="8" t="s">
        <v>206</v>
      </c>
      <c r="E140" s="8" t="s">
        <v>24</v>
      </c>
      <c r="F140" s="6">
        <v>521</v>
      </c>
      <c r="G140" s="6">
        <v>59</v>
      </c>
      <c r="H140" s="6">
        <v>17</v>
      </c>
      <c r="I140" s="6" t="s">
        <v>15</v>
      </c>
      <c r="J140" s="6" t="s">
        <v>18</v>
      </c>
      <c r="K140" s="6" t="s">
        <v>17</v>
      </c>
      <c r="L140" t="str">
        <f>VLOOKUP(E140,Lookup_Data!$C$7:$E$25,2,FALSE)</f>
        <v>England</v>
      </c>
      <c r="M140" t="str">
        <f>VLOOKUP(E140,Lookup_Data!$C$7:$E$25,3,FALSE)</f>
        <v>BUTTS</v>
      </c>
      <c r="N140" s="12">
        <f t="shared" si="24"/>
        <v>0</v>
      </c>
      <c r="O140" s="12">
        <f t="shared" si="25"/>
        <v>3</v>
      </c>
      <c r="P140" s="12">
        <f t="shared" si="26"/>
        <v>3</v>
      </c>
      <c r="Q140" s="12">
        <f t="shared" si="28"/>
        <v>0</v>
      </c>
      <c r="R140" s="12" t="str">
        <f t="shared" si="29"/>
        <v/>
      </c>
      <c r="S140" s="12" t="str">
        <f t="shared" si="30"/>
        <v/>
      </c>
      <c r="T140" s="12">
        <f t="shared" si="27"/>
        <v>0</v>
      </c>
      <c r="U140" s="12">
        <f t="shared" si="27"/>
        <v>0</v>
      </c>
      <c r="V140" s="12">
        <f t="shared" si="27"/>
        <v>0</v>
      </c>
    </row>
    <row r="141" spans="2:22" x14ac:dyDescent="0.2">
      <c r="B141" s="12" t="s">
        <v>187</v>
      </c>
      <c r="C141" s="7">
        <v>37667</v>
      </c>
      <c r="D141" s="8" t="s">
        <v>71</v>
      </c>
      <c r="E141" s="8" t="s">
        <v>24</v>
      </c>
      <c r="F141" s="6">
        <v>519</v>
      </c>
      <c r="G141" s="6">
        <v>60</v>
      </c>
      <c r="H141" s="6"/>
      <c r="I141" s="6" t="s">
        <v>15</v>
      </c>
      <c r="J141" s="6" t="s">
        <v>18</v>
      </c>
      <c r="K141" s="6" t="s">
        <v>17</v>
      </c>
      <c r="L141" t="str">
        <f>VLOOKUP(E141,Lookup_Data!$C$7:$E$25,2,FALSE)</f>
        <v>England</v>
      </c>
      <c r="M141" t="str">
        <f>VLOOKUP(E141,Lookup_Data!$C$7:$E$25,3,FALSE)</f>
        <v>BUTTS</v>
      </c>
      <c r="N141" s="12">
        <f t="shared" si="24"/>
        <v>0</v>
      </c>
      <c r="O141" s="12">
        <f t="shared" si="25"/>
        <v>4</v>
      </c>
      <c r="P141" s="12">
        <f t="shared" si="26"/>
        <v>4</v>
      </c>
      <c r="Q141" s="12">
        <f t="shared" si="28"/>
        <v>1</v>
      </c>
      <c r="R141" s="12" t="str">
        <f t="shared" si="29"/>
        <v>A</v>
      </c>
      <c r="S141" s="12" t="str">
        <f t="shared" si="30"/>
        <v>Loughborough 'A'</v>
      </c>
      <c r="T141" s="12">
        <f t="shared" si="27"/>
        <v>2103</v>
      </c>
      <c r="U141" s="12">
        <f t="shared" si="27"/>
        <v>239</v>
      </c>
      <c r="V141" s="12">
        <f t="shared" si="27"/>
        <v>61</v>
      </c>
    </row>
    <row r="142" spans="2:22" x14ac:dyDescent="0.2">
      <c r="B142" s="12" t="s">
        <v>187</v>
      </c>
      <c r="C142" s="7">
        <v>37663</v>
      </c>
      <c r="D142" s="8" t="s">
        <v>95</v>
      </c>
      <c r="E142" s="8" t="s">
        <v>24</v>
      </c>
      <c r="F142" s="6">
        <v>517</v>
      </c>
      <c r="G142" s="6">
        <v>60</v>
      </c>
      <c r="H142" s="6">
        <v>18</v>
      </c>
      <c r="I142" s="6" t="s">
        <v>15</v>
      </c>
      <c r="J142" s="6" t="s">
        <v>18</v>
      </c>
      <c r="K142" s="6" t="s">
        <v>53</v>
      </c>
      <c r="L142" t="str">
        <f>VLOOKUP(E142,Lookup_Data!$C$7:$E$25,2,FALSE)</f>
        <v>England</v>
      </c>
      <c r="M142" t="str">
        <f>VLOOKUP(E142,Lookup_Data!$C$7:$E$25,3,FALSE)</f>
        <v>BUTTS</v>
      </c>
      <c r="N142" s="12">
        <f t="shared" si="24"/>
        <v>0</v>
      </c>
      <c r="O142" s="12">
        <f t="shared" si="25"/>
        <v>5</v>
      </c>
      <c r="P142" s="12">
        <f t="shared" si="26"/>
        <v>1</v>
      </c>
      <c r="Q142" s="12">
        <f t="shared" si="28"/>
        <v>0</v>
      </c>
      <c r="R142" s="12" t="str">
        <f t="shared" si="29"/>
        <v/>
      </c>
      <c r="S142" s="12" t="str">
        <f t="shared" si="30"/>
        <v/>
      </c>
      <c r="T142" s="12">
        <f t="shared" ref="T142:V153" si="31">IF($P142=1,F142,IF($P142=2,F142+F141,IF($P142=3,F142+F141+F140,IF($P142=4,F142+F141+F140+F139,0))))*IF($N143=1,1,IF($P142=4,1,0))</f>
        <v>0</v>
      </c>
      <c r="U142" s="12">
        <f t="shared" si="31"/>
        <v>0</v>
      </c>
      <c r="V142" s="12">
        <f t="shared" si="31"/>
        <v>0</v>
      </c>
    </row>
    <row r="143" spans="2:22" x14ac:dyDescent="0.2">
      <c r="B143" s="12" t="s">
        <v>187</v>
      </c>
      <c r="C143" s="7">
        <v>37670</v>
      </c>
      <c r="D143" s="8" t="s">
        <v>94</v>
      </c>
      <c r="E143" s="8" t="s">
        <v>24</v>
      </c>
      <c r="F143" s="6">
        <v>512</v>
      </c>
      <c r="G143" s="6">
        <v>60</v>
      </c>
      <c r="H143" s="6">
        <v>9</v>
      </c>
      <c r="I143" s="6" t="s">
        <v>22</v>
      </c>
      <c r="J143" s="6" t="s">
        <v>18</v>
      </c>
      <c r="K143" s="6" t="s">
        <v>17</v>
      </c>
      <c r="L143" t="str">
        <f>VLOOKUP(E143,Lookup_Data!$C$7:$E$25,2,FALSE)</f>
        <v>England</v>
      </c>
      <c r="M143" t="str">
        <f>VLOOKUP(E143,Lookup_Data!$C$7:$E$25,3,FALSE)</f>
        <v>BUTTS</v>
      </c>
      <c r="N143" s="12">
        <f t="shared" si="24"/>
        <v>0</v>
      </c>
      <c r="O143" s="12">
        <f t="shared" si="25"/>
        <v>6</v>
      </c>
      <c r="P143" s="12">
        <f t="shared" si="26"/>
        <v>2</v>
      </c>
      <c r="Q143" s="12">
        <f t="shared" si="28"/>
        <v>0</v>
      </c>
      <c r="R143" s="12" t="str">
        <f t="shared" si="29"/>
        <v/>
      </c>
      <c r="S143" s="12" t="str">
        <f t="shared" si="30"/>
        <v/>
      </c>
      <c r="T143" s="12">
        <f t="shared" si="31"/>
        <v>0</v>
      </c>
      <c r="U143" s="12">
        <f t="shared" si="31"/>
        <v>0</v>
      </c>
      <c r="V143" s="12">
        <f t="shared" si="31"/>
        <v>0</v>
      </c>
    </row>
    <row r="144" spans="2:22" x14ac:dyDescent="0.2">
      <c r="B144" s="12" t="s">
        <v>187</v>
      </c>
      <c r="C144" s="7">
        <v>37673</v>
      </c>
      <c r="D144" s="8" t="s">
        <v>71</v>
      </c>
      <c r="E144" s="8" t="s">
        <v>24</v>
      </c>
      <c r="F144" s="6">
        <v>488</v>
      </c>
      <c r="G144" s="6">
        <v>60</v>
      </c>
      <c r="H144" s="6">
        <v>12</v>
      </c>
      <c r="I144" s="6" t="s">
        <v>15</v>
      </c>
      <c r="J144" s="6" t="s">
        <v>80</v>
      </c>
      <c r="K144" s="6" t="s">
        <v>17</v>
      </c>
      <c r="L144" t="str">
        <f>VLOOKUP(E144,Lookup_Data!$C$7:$E$25,2,FALSE)</f>
        <v>England</v>
      </c>
      <c r="M144" t="str">
        <f>VLOOKUP(E144,Lookup_Data!$C$7:$E$25,3,FALSE)</f>
        <v>BUTTS</v>
      </c>
      <c r="N144" s="12">
        <f t="shared" si="24"/>
        <v>0</v>
      </c>
      <c r="O144" s="12">
        <f t="shared" si="25"/>
        <v>7</v>
      </c>
      <c r="P144" s="12">
        <f t="shared" si="26"/>
        <v>3</v>
      </c>
      <c r="Q144" s="12">
        <f t="shared" si="28"/>
        <v>0</v>
      </c>
      <c r="R144" s="12" t="str">
        <f t="shared" si="29"/>
        <v/>
      </c>
      <c r="S144" s="12" t="str">
        <f t="shared" si="30"/>
        <v/>
      </c>
      <c r="T144" s="12">
        <f t="shared" si="31"/>
        <v>0</v>
      </c>
      <c r="U144" s="12">
        <f t="shared" si="31"/>
        <v>0</v>
      </c>
      <c r="V144" s="12">
        <f t="shared" si="31"/>
        <v>0</v>
      </c>
    </row>
    <row r="145" spans="2:22" x14ac:dyDescent="0.2">
      <c r="B145" s="12" t="s">
        <v>187</v>
      </c>
      <c r="C145" s="7">
        <v>37660</v>
      </c>
      <c r="D145" s="8" t="s">
        <v>113</v>
      </c>
      <c r="E145" s="8" t="s">
        <v>24</v>
      </c>
      <c r="F145" s="6">
        <v>482</v>
      </c>
      <c r="G145" s="6">
        <v>60</v>
      </c>
      <c r="H145" s="6">
        <v>8</v>
      </c>
      <c r="I145" s="6" t="s">
        <v>22</v>
      </c>
      <c r="J145" s="6" t="s">
        <v>18</v>
      </c>
      <c r="K145" s="6" t="s">
        <v>53</v>
      </c>
      <c r="L145" t="str">
        <f>VLOOKUP(E145,Lookup_Data!$C$7:$E$25,2,FALSE)</f>
        <v>England</v>
      </c>
      <c r="M145" t="str">
        <f>VLOOKUP(E145,Lookup_Data!$C$7:$E$25,3,FALSE)</f>
        <v>BUTTS</v>
      </c>
      <c r="N145" s="12">
        <f t="shared" si="24"/>
        <v>0</v>
      </c>
      <c r="O145" s="12">
        <f t="shared" si="25"/>
        <v>8</v>
      </c>
      <c r="P145" s="12">
        <f t="shared" si="26"/>
        <v>4</v>
      </c>
      <c r="Q145" s="12">
        <f t="shared" si="28"/>
        <v>2</v>
      </c>
      <c r="R145" s="12" t="str">
        <f t="shared" si="29"/>
        <v>B</v>
      </c>
      <c r="S145" s="12" t="str">
        <f t="shared" si="30"/>
        <v>Loughborough 'B'</v>
      </c>
      <c r="T145" s="12">
        <f t="shared" si="31"/>
        <v>1999</v>
      </c>
      <c r="U145" s="12">
        <f t="shared" si="31"/>
        <v>240</v>
      </c>
      <c r="V145" s="12">
        <f t="shared" si="31"/>
        <v>47</v>
      </c>
    </row>
    <row r="146" spans="2:22" x14ac:dyDescent="0.2">
      <c r="B146" s="12" t="s">
        <v>187</v>
      </c>
      <c r="C146" s="7">
        <v>37675</v>
      </c>
      <c r="D146" s="8" t="s">
        <v>165</v>
      </c>
      <c r="E146" s="8" t="s">
        <v>24</v>
      </c>
      <c r="F146" s="6">
        <v>448</v>
      </c>
      <c r="G146" s="6">
        <v>60</v>
      </c>
      <c r="H146" s="6">
        <v>3</v>
      </c>
      <c r="I146" s="6" t="s">
        <v>15</v>
      </c>
      <c r="J146" s="6" t="s">
        <v>18</v>
      </c>
      <c r="K146" s="6" t="s">
        <v>17</v>
      </c>
      <c r="L146" t="str">
        <f>VLOOKUP(E146,Lookup_Data!$C$7:$E$25,2,FALSE)</f>
        <v>England</v>
      </c>
      <c r="M146" t="str">
        <f>VLOOKUP(E146,Lookup_Data!$C$7:$E$25,3,FALSE)</f>
        <v>BUTTS</v>
      </c>
      <c r="N146" s="12">
        <f t="shared" si="24"/>
        <v>0</v>
      </c>
      <c r="O146" s="12">
        <f t="shared" si="25"/>
        <v>9</v>
      </c>
      <c r="P146" s="12">
        <f t="shared" si="26"/>
        <v>1</v>
      </c>
      <c r="Q146" s="12">
        <f t="shared" si="28"/>
        <v>0</v>
      </c>
      <c r="R146" s="12" t="str">
        <f t="shared" si="29"/>
        <v/>
      </c>
      <c r="S146" s="12" t="str">
        <f t="shared" si="30"/>
        <v/>
      </c>
      <c r="T146" s="12">
        <f t="shared" si="31"/>
        <v>0</v>
      </c>
      <c r="U146" s="12">
        <f t="shared" si="31"/>
        <v>0</v>
      </c>
      <c r="V146" s="12">
        <f t="shared" si="31"/>
        <v>0</v>
      </c>
    </row>
    <row r="147" spans="2:22" x14ac:dyDescent="0.2">
      <c r="B147" s="12" t="s">
        <v>187</v>
      </c>
      <c r="C147" s="7">
        <v>37670</v>
      </c>
      <c r="D147" s="8" t="s">
        <v>221</v>
      </c>
      <c r="E147" s="8" t="s">
        <v>24</v>
      </c>
      <c r="F147" s="6">
        <v>350</v>
      </c>
      <c r="G147" s="6">
        <v>56</v>
      </c>
      <c r="H147" s="6">
        <v>3</v>
      </c>
      <c r="I147" s="6" t="s">
        <v>15</v>
      </c>
      <c r="J147" s="6" t="s">
        <v>18</v>
      </c>
      <c r="K147" s="6" t="s">
        <v>53</v>
      </c>
      <c r="L147" t="str">
        <f>VLOOKUP(E147,Lookup_Data!$C$7:$E$25,2,FALSE)</f>
        <v>England</v>
      </c>
      <c r="M147" t="str">
        <f>VLOOKUP(E147,Lookup_Data!$C$7:$E$25,3,FALSE)</f>
        <v>BUTTS</v>
      </c>
      <c r="N147" s="12">
        <f t="shared" si="24"/>
        <v>0</v>
      </c>
      <c r="O147" s="12">
        <f t="shared" si="25"/>
        <v>10</v>
      </c>
      <c r="P147" s="12">
        <f t="shared" si="26"/>
        <v>2</v>
      </c>
      <c r="Q147" s="12">
        <f t="shared" si="28"/>
        <v>3</v>
      </c>
      <c r="R147" s="12" t="str">
        <f t="shared" si="29"/>
        <v>C</v>
      </c>
      <c r="S147" s="12" t="str">
        <f t="shared" si="30"/>
        <v>Loughborough 'C'</v>
      </c>
      <c r="T147" s="12">
        <f t="shared" si="31"/>
        <v>798</v>
      </c>
      <c r="U147" s="12">
        <f t="shared" si="31"/>
        <v>116</v>
      </c>
      <c r="V147" s="12">
        <f t="shared" si="31"/>
        <v>6</v>
      </c>
    </row>
    <row r="148" spans="2:22" x14ac:dyDescent="0.2">
      <c r="B148" s="12" t="s">
        <v>187</v>
      </c>
      <c r="C148" s="7"/>
      <c r="D148" s="11" t="s">
        <v>82</v>
      </c>
      <c r="E148" s="8" t="s">
        <v>83</v>
      </c>
      <c r="F148" s="12">
        <v>513</v>
      </c>
      <c r="G148" s="12">
        <v>60</v>
      </c>
      <c r="H148" s="12">
        <v>12</v>
      </c>
      <c r="I148" s="6" t="s">
        <v>15</v>
      </c>
      <c r="J148" s="6" t="s">
        <v>18</v>
      </c>
      <c r="K148" s="6" t="s">
        <v>17</v>
      </c>
      <c r="L148" t="str">
        <f>VLOOKUP(E148,Lookup_Data!$C$7:$E$25,2,FALSE)</f>
        <v>England</v>
      </c>
      <c r="M148" t="str">
        <f>VLOOKUP(E148,Lookup_Data!$C$7:$E$25,3,FALSE)</f>
        <v>NEUAL</v>
      </c>
      <c r="N148" s="12">
        <f t="shared" si="24"/>
        <v>1</v>
      </c>
      <c r="O148" s="12">
        <f t="shared" si="25"/>
        <v>1</v>
      </c>
      <c r="P148" s="12">
        <f t="shared" si="26"/>
        <v>1</v>
      </c>
      <c r="Q148" s="12">
        <f t="shared" si="28"/>
        <v>0</v>
      </c>
      <c r="R148" s="12" t="str">
        <f t="shared" si="29"/>
        <v/>
      </c>
      <c r="S148" s="12" t="str">
        <f t="shared" si="30"/>
        <v/>
      </c>
      <c r="T148" s="12">
        <f t="shared" si="31"/>
        <v>0</v>
      </c>
      <c r="U148" s="12">
        <f t="shared" si="31"/>
        <v>0</v>
      </c>
      <c r="V148" s="12">
        <f t="shared" si="31"/>
        <v>0</v>
      </c>
    </row>
    <row r="149" spans="2:22" x14ac:dyDescent="0.2">
      <c r="B149" s="12" t="s">
        <v>187</v>
      </c>
      <c r="C149" s="7"/>
      <c r="D149" s="11" t="s">
        <v>120</v>
      </c>
      <c r="E149" s="8" t="s">
        <v>83</v>
      </c>
      <c r="F149" s="12">
        <v>462</v>
      </c>
      <c r="G149" s="12">
        <v>60</v>
      </c>
      <c r="H149" s="12">
        <v>1</v>
      </c>
      <c r="I149" s="6" t="s">
        <v>15</v>
      </c>
      <c r="J149" s="6" t="s">
        <v>18</v>
      </c>
      <c r="K149" s="6" t="s">
        <v>53</v>
      </c>
      <c r="L149" t="str">
        <f>VLOOKUP(E149,Lookup_Data!$C$7:$E$25,2,FALSE)</f>
        <v>England</v>
      </c>
      <c r="M149" t="str">
        <f>VLOOKUP(E149,Lookup_Data!$C$7:$E$25,3,FALSE)</f>
        <v>NEUAL</v>
      </c>
      <c r="N149" s="12">
        <f t="shared" si="24"/>
        <v>0</v>
      </c>
      <c r="O149" s="12">
        <f t="shared" si="25"/>
        <v>2</v>
      </c>
      <c r="P149" s="12">
        <f t="shared" si="26"/>
        <v>2</v>
      </c>
      <c r="Q149" s="12">
        <f t="shared" si="28"/>
        <v>0</v>
      </c>
      <c r="R149" s="12" t="str">
        <f t="shared" si="29"/>
        <v/>
      </c>
      <c r="S149" s="12" t="str">
        <f t="shared" si="30"/>
        <v/>
      </c>
      <c r="T149" s="12">
        <f t="shared" si="31"/>
        <v>0</v>
      </c>
      <c r="U149" s="12">
        <f t="shared" si="31"/>
        <v>0</v>
      </c>
      <c r="V149" s="12">
        <f t="shared" si="31"/>
        <v>0</v>
      </c>
    </row>
    <row r="150" spans="2:22" x14ac:dyDescent="0.2">
      <c r="B150" s="12" t="s">
        <v>187</v>
      </c>
      <c r="C150" s="7"/>
      <c r="D150" s="11" t="s">
        <v>119</v>
      </c>
      <c r="E150" s="8" t="s">
        <v>83</v>
      </c>
      <c r="F150" s="12">
        <v>438</v>
      </c>
      <c r="G150" s="12">
        <v>60</v>
      </c>
      <c r="H150" s="12">
        <v>3</v>
      </c>
      <c r="I150" s="6" t="s">
        <v>15</v>
      </c>
      <c r="J150" s="6" t="s">
        <v>18</v>
      </c>
      <c r="K150" s="6" t="s">
        <v>53</v>
      </c>
      <c r="L150" t="str">
        <f>VLOOKUP(E150,Lookup_Data!$C$7:$E$25,2,FALSE)</f>
        <v>England</v>
      </c>
      <c r="M150" t="str">
        <f>VLOOKUP(E150,Lookup_Data!$C$7:$E$25,3,FALSE)</f>
        <v>NEUAL</v>
      </c>
      <c r="N150" s="12">
        <f t="shared" si="24"/>
        <v>0</v>
      </c>
      <c r="O150" s="12">
        <f t="shared" si="25"/>
        <v>3</v>
      </c>
      <c r="P150" s="12">
        <f t="shared" si="26"/>
        <v>3</v>
      </c>
      <c r="Q150" s="12">
        <f t="shared" si="28"/>
        <v>0</v>
      </c>
      <c r="R150" s="12" t="str">
        <f t="shared" si="29"/>
        <v/>
      </c>
      <c r="S150" s="12" t="str">
        <f t="shared" si="30"/>
        <v/>
      </c>
      <c r="T150" s="12">
        <f t="shared" si="31"/>
        <v>0</v>
      </c>
      <c r="U150" s="12">
        <f t="shared" si="31"/>
        <v>0</v>
      </c>
      <c r="V150" s="12">
        <f t="shared" si="31"/>
        <v>0</v>
      </c>
    </row>
    <row r="151" spans="2:22" x14ac:dyDescent="0.2">
      <c r="B151" s="12" t="s">
        <v>187</v>
      </c>
      <c r="C151" s="7"/>
      <c r="D151" s="11" t="s">
        <v>167</v>
      </c>
      <c r="E151" s="8" t="s">
        <v>83</v>
      </c>
      <c r="F151" s="12">
        <v>406</v>
      </c>
      <c r="G151" s="12">
        <v>60</v>
      </c>
      <c r="H151" s="12">
        <v>5</v>
      </c>
      <c r="I151" s="6" t="s">
        <v>15</v>
      </c>
      <c r="J151" s="6" t="s">
        <v>18</v>
      </c>
      <c r="K151" s="6" t="s">
        <v>53</v>
      </c>
      <c r="L151" t="str">
        <f>VLOOKUP(E151,Lookup_Data!$C$7:$E$25,2,FALSE)</f>
        <v>England</v>
      </c>
      <c r="M151" t="str">
        <f>VLOOKUP(E151,Lookup_Data!$C$7:$E$25,3,FALSE)</f>
        <v>NEUAL</v>
      </c>
      <c r="N151" s="12">
        <f t="shared" si="24"/>
        <v>0</v>
      </c>
      <c r="O151" s="12">
        <f t="shared" si="25"/>
        <v>4</v>
      </c>
      <c r="P151" s="12">
        <f t="shared" si="26"/>
        <v>4</v>
      </c>
      <c r="Q151" s="12">
        <f t="shared" si="28"/>
        <v>1</v>
      </c>
      <c r="R151" s="12" t="str">
        <f t="shared" si="29"/>
        <v>A</v>
      </c>
      <c r="S151" s="12" t="str">
        <f t="shared" si="30"/>
        <v>Northumbria 'A'</v>
      </c>
      <c r="T151" s="12">
        <f t="shared" si="31"/>
        <v>1819</v>
      </c>
      <c r="U151" s="12">
        <f t="shared" si="31"/>
        <v>240</v>
      </c>
      <c r="V151" s="12">
        <f t="shared" si="31"/>
        <v>21</v>
      </c>
    </row>
    <row r="152" spans="2:22" x14ac:dyDescent="0.2">
      <c r="B152" s="12" t="s">
        <v>187</v>
      </c>
      <c r="C152" s="7"/>
      <c r="D152" s="11" t="s">
        <v>285</v>
      </c>
      <c r="E152" s="8" t="s">
        <v>83</v>
      </c>
      <c r="F152" s="12">
        <v>359</v>
      </c>
      <c r="G152" s="12">
        <v>60</v>
      </c>
      <c r="H152" s="12">
        <v>5</v>
      </c>
      <c r="I152" s="6" t="s">
        <v>15</v>
      </c>
      <c r="J152" s="6" t="s">
        <v>18</v>
      </c>
      <c r="K152" s="6" t="s">
        <v>53</v>
      </c>
      <c r="L152" t="str">
        <f>VLOOKUP(E152,Lookup_Data!$C$7:$E$25,2,FALSE)</f>
        <v>England</v>
      </c>
      <c r="M152" t="str">
        <f>VLOOKUP(E152,Lookup_Data!$C$7:$E$25,3,FALSE)</f>
        <v>NEUAL</v>
      </c>
      <c r="N152" s="12">
        <f t="shared" si="24"/>
        <v>0</v>
      </c>
      <c r="O152" s="12">
        <f t="shared" si="25"/>
        <v>5</v>
      </c>
      <c r="P152" s="12">
        <f t="shared" si="26"/>
        <v>1</v>
      </c>
      <c r="Q152" s="12">
        <f t="shared" si="28"/>
        <v>0</v>
      </c>
      <c r="R152" s="12" t="str">
        <f t="shared" si="29"/>
        <v/>
      </c>
      <c r="S152" s="12" t="str">
        <f t="shared" si="30"/>
        <v/>
      </c>
      <c r="T152" s="12">
        <f t="shared" si="31"/>
        <v>0</v>
      </c>
      <c r="U152" s="12">
        <f t="shared" si="31"/>
        <v>0</v>
      </c>
      <c r="V152" s="12">
        <f t="shared" si="31"/>
        <v>0</v>
      </c>
    </row>
    <row r="153" spans="2:22" x14ac:dyDescent="0.2">
      <c r="B153" s="12" t="s">
        <v>187</v>
      </c>
      <c r="C153" s="7"/>
      <c r="D153" s="11" t="s">
        <v>178</v>
      </c>
      <c r="E153" s="8" t="s">
        <v>83</v>
      </c>
      <c r="F153" s="12">
        <v>319</v>
      </c>
      <c r="G153" s="12">
        <v>54</v>
      </c>
      <c r="H153" s="12">
        <v>2</v>
      </c>
      <c r="I153" s="6" t="s">
        <v>22</v>
      </c>
      <c r="J153" s="6" t="s">
        <v>18</v>
      </c>
      <c r="K153" s="6" t="s">
        <v>17</v>
      </c>
      <c r="L153" t="str">
        <f>VLOOKUP(E153,Lookup_Data!$C$7:$E$25,2,FALSE)</f>
        <v>England</v>
      </c>
      <c r="M153" t="str">
        <f>VLOOKUP(E153,Lookup_Data!$C$7:$E$25,3,FALSE)</f>
        <v>NEUAL</v>
      </c>
      <c r="N153" s="12">
        <f t="shared" si="24"/>
        <v>0</v>
      </c>
      <c r="O153" s="12">
        <f t="shared" si="25"/>
        <v>6</v>
      </c>
      <c r="P153" s="12">
        <f t="shared" si="26"/>
        <v>2</v>
      </c>
      <c r="Q153" s="12">
        <f t="shared" si="28"/>
        <v>2</v>
      </c>
      <c r="R153" s="12" t="str">
        <f t="shared" si="29"/>
        <v>B</v>
      </c>
      <c r="S153" s="12" t="str">
        <f t="shared" si="30"/>
        <v>Northumbria 'B'</v>
      </c>
      <c r="T153" s="12">
        <f t="shared" si="31"/>
        <v>678</v>
      </c>
      <c r="U153" s="12">
        <f t="shared" si="31"/>
        <v>114</v>
      </c>
      <c r="V153" s="12">
        <f t="shared" si="31"/>
        <v>7</v>
      </c>
    </row>
    <row r="154" spans="2:22" x14ac:dyDescent="0.2">
      <c r="B154" s="12" t="s">
        <v>187</v>
      </c>
      <c r="C154" s="7">
        <v>37674</v>
      </c>
      <c r="D154" s="8" t="s">
        <v>210</v>
      </c>
      <c r="E154" s="8" t="s">
        <v>211</v>
      </c>
      <c r="F154" s="6">
        <v>518</v>
      </c>
      <c r="G154" s="6">
        <v>60</v>
      </c>
      <c r="H154" s="6">
        <v>8</v>
      </c>
      <c r="I154" s="6" t="s">
        <v>15</v>
      </c>
      <c r="J154" s="6" t="s">
        <v>18</v>
      </c>
      <c r="K154" s="6" t="s">
        <v>53</v>
      </c>
      <c r="L154" t="str">
        <f>VLOOKUP(E154,Lookup_Data!$C$7:$E$25,2,FALSE)</f>
        <v>England</v>
      </c>
      <c r="M154" t="str">
        <f>VLOOKUP(E154,Lookup_Data!$C$7:$E$25,3,FALSE)</f>
        <v>BUTTS</v>
      </c>
      <c r="N154" s="12">
        <f t="shared" ref="N154:N217" si="32">IF(E154=E153,0,1)</f>
        <v>1</v>
      </c>
      <c r="O154" s="12">
        <f t="shared" ref="O154:O217" si="33">IF(N154=1,N154,O153+1)</f>
        <v>1</v>
      </c>
      <c r="P154" s="12">
        <f t="shared" si="26"/>
        <v>1</v>
      </c>
      <c r="Q154" s="12">
        <f t="shared" ref="Q154:Q185" si="34">IF(N155=1,1,IF(P154=4,1,0))*ROUNDUP(O154/4,0)</f>
        <v>0</v>
      </c>
      <c r="R154" s="12" t="str">
        <f t="shared" si="29"/>
        <v/>
      </c>
      <c r="S154" s="12" t="str">
        <f t="shared" ref="S154:S185" si="35">IF(Q154=0,"",CONCATENATE(E154," '",R154,"'"))</f>
        <v/>
      </c>
      <c r="T154" s="12">
        <f t="shared" ref="T154:T185" si="36">IF($P154=1,F154,IF($P154=2,F154+F153,IF($P154=3,F154+F153+F152,IF($P154=4,F154+F153+F152+F151,0))))*IF($N155=1,1,IF($P154=4,1,0))</f>
        <v>0</v>
      </c>
      <c r="U154" s="12">
        <f t="shared" ref="U154:U185" si="37">IF($P154=1,G154,IF($P154=2,G154+G153,IF($P154=3,G154+G153+G152,IF($P154=4,G154+G153+G152+G151,0))))*IF($N155=1,1,IF($P154=4,1,0))</f>
        <v>0</v>
      </c>
      <c r="V154" s="12">
        <f t="shared" ref="V154:V185" si="38">IF($P154=1,H154,IF($P154=2,H154+H153,IF($P154=3,H154+H153+H152,IF($P154=4,H154+H153+H152+H151,0))))*IF($N155=1,1,IF($P154=4,1,0))</f>
        <v>0</v>
      </c>
    </row>
    <row r="155" spans="2:22" x14ac:dyDescent="0.2">
      <c r="B155" s="12" t="s">
        <v>187</v>
      </c>
      <c r="C155" s="7">
        <v>37674</v>
      </c>
      <c r="D155" s="8" t="s">
        <v>212</v>
      </c>
      <c r="E155" s="8" t="s">
        <v>211</v>
      </c>
      <c r="F155" s="6">
        <v>517</v>
      </c>
      <c r="G155" s="6">
        <v>60</v>
      </c>
      <c r="H155" s="6">
        <v>16</v>
      </c>
      <c r="I155" s="6" t="s">
        <v>15</v>
      </c>
      <c r="J155" s="6" t="s">
        <v>18</v>
      </c>
      <c r="K155" s="6" t="s">
        <v>53</v>
      </c>
      <c r="L155" t="str">
        <f>VLOOKUP(E155,Lookup_Data!$C$7:$E$25,2,FALSE)</f>
        <v>England</v>
      </c>
      <c r="M155" t="str">
        <f>VLOOKUP(E155,Lookup_Data!$C$7:$E$25,3,FALSE)</f>
        <v>BUTTS</v>
      </c>
      <c r="N155" s="12">
        <f t="shared" si="32"/>
        <v>0</v>
      </c>
      <c r="O155" s="12">
        <f t="shared" si="33"/>
        <v>2</v>
      </c>
      <c r="P155" s="12">
        <f t="shared" si="26"/>
        <v>2</v>
      </c>
      <c r="Q155" s="12">
        <f t="shared" si="34"/>
        <v>0</v>
      </c>
      <c r="R155" s="12" t="str">
        <f t="shared" si="29"/>
        <v/>
      </c>
      <c r="S155" s="12" t="str">
        <f t="shared" si="35"/>
        <v/>
      </c>
      <c r="T155" s="12">
        <f t="shared" si="36"/>
        <v>0</v>
      </c>
      <c r="U155" s="12">
        <f t="shared" si="37"/>
        <v>0</v>
      </c>
      <c r="V155" s="12">
        <f t="shared" si="38"/>
        <v>0</v>
      </c>
    </row>
    <row r="156" spans="2:22" x14ac:dyDescent="0.2">
      <c r="B156" s="12" t="s">
        <v>187</v>
      </c>
      <c r="C156" s="7">
        <v>37660</v>
      </c>
      <c r="D156" s="8" t="s">
        <v>214</v>
      </c>
      <c r="E156" s="8" t="s">
        <v>211</v>
      </c>
      <c r="F156" s="6">
        <v>514</v>
      </c>
      <c r="G156" s="6">
        <v>60</v>
      </c>
      <c r="H156" s="6">
        <v>13</v>
      </c>
      <c r="I156" s="6" t="s">
        <v>22</v>
      </c>
      <c r="J156" s="6" t="s">
        <v>18</v>
      </c>
      <c r="K156" s="6" t="s">
        <v>17</v>
      </c>
      <c r="L156" t="str">
        <f>VLOOKUP(E156,Lookup_Data!$C$7:$E$25,2,FALSE)</f>
        <v>England</v>
      </c>
      <c r="M156" t="str">
        <f>VLOOKUP(E156,Lookup_Data!$C$7:$E$25,3,FALSE)</f>
        <v>BUTTS</v>
      </c>
      <c r="N156" s="12">
        <f t="shared" si="32"/>
        <v>0</v>
      </c>
      <c r="O156" s="12">
        <f t="shared" si="33"/>
        <v>3</v>
      </c>
      <c r="P156" s="12">
        <f t="shared" si="26"/>
        <v>3</v>
      </c>
      <c r="Q156" s="12">
        <f t="shared" si="34"/>
        <v>0</v>
      </c>
      <c r="R156" s="12" t="str">
        <f t="shared" si="29"/>
        <v/>
      </c>
      <c r="S156" s="12" t="str">
        <f t="shared" si="35"/>
        <v/>
      </c>
      <c r="T156" s="12">
        <f t="shared" si="36"/>
        <v>0</v>
      </c>
      <c r="U156" s="12">
        <f t="shared" si="37"/>
        <v>0</v>
      </c>
      <c r="V156" s="12">
        <f t="shared" si="38"/>
        <v>0</v>
      </c>
    </row>
    <row r="157" spans="2:22" x14ac:dyDescent="0.2">
      <c r="B157" s="12" t="s">
        <v>187</v>
      </c>
      <c r="C157" s="7">
        <v>37664</v>
      </c>
      <c r="D157" s="8" t="s">
        <v>215</v>
      </c>
      <c r="E157" s="8" t="s">
        <v>211</v>
      </c>
      <c r="F157" s="6">
        <v>513</v>
      </c>
      <c r="G157" s="6">
        <v>60</v>
      </c>
      <c r="H157" s="6">
        <v>18</v>
      </c>
      <c r="I157" s="6" t="s">
        <v>15</v>
      </c>
      <c r="J157" s="6" t="s">
        <v>18</v>
      </c>
      <c r="K157" s="6" t="s">
        <v>17</v>
      </c>
      <c r="L157" t="str">
        <f>VLOOKUP(E157,Lookup_Data!$C$7:$E$25,2,FALSE)</f>
        <v>England</v>
      </c>
      <c r="M157" t="str">
        <f>VLOOKUP(E157,Lookup_Data!$C$7:$E$25,3,FALSE)</f>
        <v>BUTTS</v>
      </c>
      <c r="N157" s="12">
        <f t="shared" si="32"/>
        <v>0</v>
      </c>
      <c r="O157" s="12">
        <f t="shared" si="33"/>
        <v>4</v>
      </c>
      <c r="P157" s="12">
        <f t="shared" si="26"/>
        <v>4</v>
      </c>
      <c r="Q157" s="12">
        <f t="shared" si="34"/>
        <v>1</v>
      </c>
      <c r="R157" s="12" t="str">
        <f t="shared" si="29"/>
        <v>A</v>
      </c>
      <c r="S157" s="12" t="str">
        <f t="shared" si="35"/>
        <v>Nottingham 'A'</v>
      </c>
      <c r="T157" s="12">
        <f t="shared" si="36"/>
        <v>2062</v>
      </c>
      <c r="U157" s="12">
        <f t="shared" si="37"/>
        <v>240</v>
      </c>
      <c r="V157" s="12">
        <f t="shared" si="38"/>
        <v>55</v>
      </c>
    </row>
    <row r="158" spans="2:22" x14ac:dyDescent="0.2">
      <c r="B158" s="12" t="s">
        <v>187</v>
      </c>
      <c r="C158" s="7">
        <v>37674</v>
      </c>
      <c r="D158" s="8" t="s">
        <v>216</v>
      </c>
      <c r="E158" s="8" t="s">
        <v>211</v>
      </c>
      <c r="F158" s="6">
        <v>513</v>
      </c>
      <c r="G158" s="6">
        <v>60</v>
      </c>
      <c r="H158" s="6">
        <v>9</v>
      </c>
      <c r="I158" s="6" t="s">
        <v>22</v>
      </c>
      <c r="J158" s="6" t="s">
        <v>18</v>
      </c>
      <c r="K158" s="6" t="s">
        <v>17</v>
      </c>
      <c r="L158" t="str">
        <f>VLOOKUP(E158,Lookup_Data!$C$7:$E$25,2,FALSE)</f>
        <v>England</v>
      </c>
      <c r="M158" t="str">
        <f>VLOOKUP(E158,Lookup_Data!$C$7:$E$25,3,FALSE)</f>
        <v>BUTTS</v>
      </c>
      <c r="N158" s="12">
        <f t="shared" si="32"/>
        <v>0</v>
      </c>
      <c r="O158" s="12">
        <f t="shared" si="33"/>
        <v>5</v>
      </c>
      <c r="P158" s="12">
        <f t="shared" si="26"/>
        <v>1</v>
      </c>
      <c r="Q158" s="12">
        <f t="shared" si="34"/>
        <v>0</v>
      </c>
      <c r="R158" s="12" t="str">
        <f t="shared" si="29"/>
        <v/>
      </c>
      <c r="S158" s="12" t="str">
        <f t="shared" si="35"/>
        <v/>
      </c>
      <c r="T158" s="12">
        <f t="shared" si="36"/>
        <v>0</v>
      </c>
      <c r="U158" s="12">
        <f t="shared" si="37"/>
        <v>0</v>
      </c>
      <c r="V158" s="12">
        <f t="shared" si="38"/>
        <v>0</v>
      </c>
    </row>
    <row r="159" spans="2:22" x14ac:dyDescent="0.2">
      <c r="B159" s="12" t="s">
        <v>187</v>
      </c>
      <c r="C159" s="7">
        <v>37674</v>
      </c>
      <c r="D159" s="8" t="s">
        <v>219</v>
      </c>
      <c r="E159" s="11" t="s">
        <v>211</v>
      </c>
      <c r="F159" s="6">
        <v>504</v>
      </c>
      <c r="G159" s="6">
        <v>60</v>
      </c>
      <c r="H159" s="6">
        <v>11</v>
      </c>
      <c r="I159" s="6" t="s">
        <v>15</v>
      </c>
      <c r="J159" s="6" t="s">
        <v>18</v>
      </c>
      <c r="K159" s="6" t="s">
        <v>17</v>
      </c>
      <c r="L159" t="str">
        <f>VLOOKUP(E159,Lookup_Data!$C$7:$E$25,2,FALSE)</f>
        <v>England</v>
      </c>
      <c r="M159" t="str">
        <f>VLOOKUP(E159,Lookup_Data!$C$7:$E$25,3,FALSE)</f>
        <v>BUTTS</v>
      </c>
      <c r="N159" s="12">
        <f t="shared" si="32"/>
        <v>0</v>
      </c>
      <c r="O159" s="12">
        <f t="shared" si="33"/>
        <v>6</v>
      </c>
      <c r="P159" s="12">
        <f t="shared" si="26"/>
        <v>2</v>
      </c>
      <c r="Q159" s="12">
        <f t="shared" si="34"/>
        <v>0</v>
      </c>
      <c r="R159" s="12" t="str">
        <f t="shared" si="29"/>
        <v/>
      </c>
      <c r="S159" s="12" t="str">
        <f t="shared" si="35"/>
        <v/>
      </c>
      <c r="T159" s="12">
        <f t="shared" si="36"/>
        <v>0</v>
      </c>
      <c r="U159" s="12">
        <f t="shared" si="37"/>
        <v>0</v>
      </c>
      <c r="V159" s="12">
        <f t="shared" si="38"/>
        <v>0</v>
      </c>
    </row>
    <row r="160" spans="2:22" x14ac:dyDescent="0.2">
      <c r="B160" s="12" t="s">
        <v>187</v>
      </c>
      <c r="C160" s="7">
        <v>37668</v>
      </c>
      <c r="D160" s="8" t="s">
        <v>226</v>
      </c>
      <c r="E160" s="11" t="s">
        <v>211</v>
      </c>
      <c r="F160" s="6">
        <v>473</v>
      </c>
      <c r="G160" s="6">
        <v>60</v>
      </c>
      <c r="H160" s="6">
        <v>9</v>
      </c>
      <c r="I160" s="6" t="s">
        <v>15</v>
      </c>
      <c r="J160" s="6" t="s">
        <v>18</v>
      </c>
      <c r="K160" s="6" t="s">
        <v>53</v>
      </c>
      <c r="L160" t="str">
        <f>VLOOKUP(E160,Lookup_Data!$C$7:$E$25,2,FALSE)</f>
        <v>England</v>
      </c>
      <c r="M160" t="str">
        <f>VLOOKUP(E160,Lookup_Data!$C$7:$E$25,3,FALSE)</f>
        <v>BUTTS</v>
      </c>
      <c r="N160" s="12">
        <f t="shared" si="32"/>
        <v>0</v>
      </c>
      <c r="O160" s="12">
        <f t="shared" si="33"/>
        <v>7</v>
      </c>
      <c r="P160" s="12">
        <f t="shared" si="26"/>
        <v>3</v>
      </c>
      <c r="Q160" s="12">
        <f t="shared" si="34"/>
        <v>0</v>
      </c>
      <c r="R160" s="12" t="str">
        <f t="shared" si="29"/>
        <v/>
      </c>
      <c r="S160" s="12" t="str">
        <f t="shared" si="35"/>
        <v/>
      </c>
      <c r="T160" s="12">
        <f t="shared" si="36"/>
        <v>0</v>
      </c>
      <c r="U160" s="12">
        <f t="shared" si="37"/>
        <v>0</v>
      </c>
      <c r="V160" s="12">
        <f t="shared" si="38"/>
        <v>0</v>
      </c>
    </row>
    <row r="161" spans="2:22" x14ac:dyDescent="0.2">
      <c r="B161" s="12" t="s">
        <v>187</v>
      </c>
      <c r="C161" s="7">
        <v>37668</v>
      </c>
      <c r="D161" s="13" t="s">
        <v>228</v>
      </c>
      <c r="E161" s="8" t="s">
        <v>211</v>
      </c>
      <c r="F161" s="6">
        <v>471</v>
      </c>
      <c r="G161" s="6">
        <v>58</v>
      </c>
      <c r="H161" s="6">
        <v>11</v>
      </c>
      <c r="I161" s="6" t="s">
        <v>15</v>
      </c>
      <c r="J161" s="6" t="s">
        <v>18</v>
      </c>
      <c r="K161" s="6" t="s">
        <v>17</v>
      </c>
      <c r="L161" t="str">
        <f>VLOOKUP(E161,Lookup_Data!$C$7:$E$25,2,FALSE)</f>
        <v>England</v>
      </c>
      <c r="M161" t="str">
        <f>VLOOKUP(E161,Lookup_Data!$C$7:$E$25,3,FALSE)</f>
        <v>BUTTS</v>
      </c>
      <c r="N161" s="12">
        <f t="shared" si="32"/>
        <v>0</v>
      </c>
      <c r="O161" s="12">
        <f t="shared" si="33"/>
        <v>8</v>
      </c>
      <c r="P161" s="12">
        <f t="shared" si="26"/>
        <v>4</v>
      </c>
      <c r="Q161" s="12">
        <f t="shared" si="34"/>
        <v>2</v>
      </c>
      <c r="R161" s="12" t="str">
        <f t="shared" si="29"/>
        <v>B</v>
      </c>
      <c r="S161" s="12" t="str">
        <f t="shared" si="35"/>
        <v>Nottingham 'B'</v>
      </c>
      <c r="T161" s="12">
        <f t="shared" si="36"/>
        <v>1961</v>
      </c>
      <c r="U161" s="12">
        <f t="shared" si="37"/>
        <v>238</v>
      </c>
      <c r="V161" s="12">
        <f t="shared" si="38"/>
        <v>40</v>
      </c>
    </row>
    <row r="162" spans="2:22" x14ac:dyDescent="0.2">
      <c r="B162" s="12" t="s">
        <v>187</v>
      </c>
      <c r="C162" s="7">
        <v>37671</v>
      </c>
      <c r="D162" s="8" t="s">
        <v>235</v>
      </c>
      <c r="E162" s="8" t="s">
        <v>211</v>
      </c>
      <c r="F162" s="6">
        <v>453</v>
      </c>
      <c r="G162" s="6">
        <v>60</v>
      </c>
      <c r="H162" s="6">
        <v>9</v>
      </c>
      <c r="I162" s="6" t="s">
        <v>15</v>
      </c>
      <c r="J162" s="6" t="s">
        <v>18</v>
      </c>
      <c r="K162" s="6" t="s">
        <v>53</v>
      </c>
      <c r="L162" t="str">
        <f>VLOOKUP(E162,Lookup_Data!$C$7:$E$25,2,FALSE)</f>
        <v>England</v>
      </c>
      <c r="M162" t="str">
        <f>VLOOKUP(E162,Lookup_Data!$C$7:$E$25,3,FALSE)</f>
        <v>BUTTS</v>
      </c>
      <c r="N162" s="12">
        <f t="shared" si="32"/>
        <v>0</v>
      </c>
      <c r="O162" s="12">
        <f t="shared" si="33"/>
        <v>9</v>
      </c>
      <c r="P162" s="12">
        <f t="shared" si="26"/>
        <v>1</v>
      </c>
      <c r="Q162" s="12">
        <f t="shared" si="34"/>
        <v>0</v>
      </c>
      <c r="R162" s="12" t="str">
        <f t="shared" si="29"/>
        <v/>
      </c>
      <c r="S162" s="12" t="str">
        <f t="shared" si="35"/>
        <v/>
      </c>
      <c r="T162" s="12">
        <f t="shared" si="36"/>
        <v>0</v>
      </c>
      <c r="U162" s="12">
        <f t="shared" si="37"/>
        <v>0</v>
      </c>
      <c r="V162" s="12">
        <f t="shared" si="38"/>
        <v>0</v>
      </c>
    </row>
    <row r="163" spans="2:22" x14ac:dyDescent="0.2">
      <c r="B163" s="12" t="s">
        <v>187</v>
      </c>
      <c r="C163" s="7">
        <v>37668</v>
      </c>
      <c r="D163" s="8" t="s">
        <v>249</v>
      </c>
      <c r="E163" s="14" t="s">
        <v>211</v>
      </c>
      <c r="F163" s="15">
        <v>432</v>
      </c>
      <c r="G163" s="15">
        <v>60</v>
      </c>
      <c r="H163" s="15">
        <v>5</v>
      </c>
      <c r="I163" s="6" t="s">
        <v>15</v>
      </c>
      <c r="J163" s="6" t="s">
        <v>18</v>
      </c>
      <c r="K163" s="6" t="s">
        <v>53</v>
      </c>
      <c r="L163" t="str">
        <f>VLOOKUP(E163,Lookup_Data!$C$7:$E$25,2,FALSE)</f>
        <v>England</v>
      </c>
      <c r="M163" t="str">
        <f>VLOOKUP(E163,Lookup_Data!$C$7:$E$25,3,FALSE)</f>
        <v>BUTTS</v>
      </c>
      <c r="N163" s="12">
        <f t="shared" si="32"/>
        <v>0</v>
      </c>
      <c r="O163" s="12">
        <f t="shared" si="33"/>
        <v>10</v>
      </c>
      <c r="P163" s="12">
        <f t="shared" si="26"/>
        <v>2</v>
      </c>
      <c r="Q163" s="12">
        <f t="shared" si="34"/>
        <v>0</v>
      </c>
      <c r="R163" s="12" t="str">
        <f t="shared" si="29"/>
        <v/>
      </c>
      <c r="S163" s="12" t="str">
        <f t="shared" si="35"/>
        <v/>
      </c>
      <c r="T163" s="12">
        <f t="shared" si="36"/>
        <v>0</v>
      </c>
      <c r="U163" s="12">
        <f t="shared" si="37"/>
        <v>0</v>
      </c>
      <c r="V163" s="12">
        <f t="shared" si="38"/>
        <v>0</v>
      </c>
    </row>
    <row r="164" spans="2:22" x14ac:dyDescent="0.2">
      <c r="B164" s="12" t="s">
        <v>187</v>
      </c>
      <c r="C164" s="7">
        <v>37660</v>
      </c>
      <c r="D164" s="11" t="s">
        <v>251</v>
      </c>
      <c r="E164" s="11" t="s">
        <v>211</v>
      </c>
      <c r="F164" s="12">
        <v>426</v>
      </c>
      <c r="G164" s="12">
        <v>59</v>
      </c>
      <c r="H164" s="12">
        <v>6</v>
      </c>
      <c r="I164" s="6" t="s">
        <v>22</v>
      </c>
      <c r="J164" s="6" t="s">
        <v>18</v>
      </c>
      <c r="K164" s="6" t="s">
        <v>17</v>
      </c>
      <c r="L164" t="str">
        <f>VLOOKUP(E164,Lookup_Data!$C$7:$E$25,2,FALSE)</f>
        <v>England</v>
      </c>
      <c r="M164" t="str">
        <f>VLOOKUP(E164,Lookup_Data!$C$7:$E$25,3,FALSE)</f>
        <v>BUTTS</v>
      </c>
      <c r="N164" s="12">
        <f t="shared" si="32"/>
        <v>0</v>
      </c>
      <c r="O164" s="12">
        <f t="shared" si="33"/>
        <v>11</v>
      </c>
      <c r="P164" s="12">
        <f t="shared" si="26"/>
        <v>3</v>
      </c>
      <c r="Q164" s="12">
        <f t="shared" si="34"/>
        <v>0</v>
      </c>
      <c r="R164" s="12" t="str">
        <f t="shared" si="29"/>
        <v/>
      </c>
      <c r="S164" s="12" t="str">
        <f t="shared" si="35"/>
        <v/>
      </c>
      <c r="T164" s="12">
        <f t="shared" si="36"/>
        <v>0</v>
      </c>
      <c r="U164" s="12">
        <f t="shared" si="37"/>
        <v>0</v>
      </c>
      <c r="V164" s="12">
        <f t="shared" si="38"/>
        <v>0</v>
      </c>
    </row>
    <row r="165" spans="2:22" x14ac:dyDescent="0.2">
      <c r="B165" s="12" t="s">
        <v>187</v>
      </c>
      <c r="C165" s="7">
        <v>37674</v>
      </c>
      <c r="D165" s="8" t="s">
        <v>257</v>
      </c>
      <c r="E165" s="8" t="s">
        <v>211</v>
      </c>
      <c r="F165" s="6">
        <v>414</v>
      </c>
      <c r="G165" s="6">
        <v>60</v>
      </c>
      <c r="H165" s="6">
        <v>5</v>
      </c>
      <c r="I165" s="6" t="s">
        <v>15</v>
      </c>
      <c r="J165" s="6" t="s">
        <v>18</v>
      </c>
      <c r="K165" s="6" t="s">
        <v>53</v>
      </c>
      <c r="L165" t="str">
        <f>VLOOKUP(E165,Lookup_Data!$C$7:$E$25,2,FALSE)</f>
        <v>England</v>
      </c>
      <c r="M165" t="str">
        <f>VLOOKUP(E165,Lookup_Data!$C$7:$E$25,3,FALSE)</f>
        <v>BUTTS</v>
      </c>
      <c r="N165" s="12">
        <f t="shared" si="32"/>
        <v>0</v>
      </c>
      <c r="O165" s="12">
        <f t="shared" si="33"/>
        <v>12</v>
      </c>
      <c r="P165" s="12">
        <f t="shared" si="26"/>
        <v>4</v>
      </c>
      <c r="Q165" s="12">
        <f t="shared" si="34"/>
        <v>3</v>
      </c>
      <c r="R165" s="12" t="str">
        <f t="shared" si="29"/>
        <v>C</v>
      </c>
      <c r="S165" s="12" t="str">
        <f t="shared" si="35"/>
        <v>Nottingham 'C'</v>
      </c>
      <c r="T165" s="12">
        <f t="shared" si="36"/>
        <v>1725</v>
      </c>
      <c r="U165" s="12">
        <f t="shared" si="37"/>
        <v>239</v>
      </c>
      <c r="V165" s="12">
        <f t="shared" si="38"/>
        <v>25</v>
      </c>
    </row>
    <row r="166" spans="2:22" x14ac:dyDescent="0.2">
      <c r="B166" s="12" t="s">
        <v>187</v>
      </c>
      <c r="C166" s="7">
        <v>37668</v>
      </c>
      <c r="D166" s="8" t="s">
        <v>261</v>
      </c>
      <c r="E166" s="8" t="s">
        <v>211</v>
      </c>
      <c r="F166" s="6">
        <v>409</v>
      </c>
      <c r="G166" s="6">
        <v>58</v>
      </c>
      <c r="H166" s="6">
        <v>2</v>
      </c>
      <c r="I166" s="6" t="s">
        <v>22</v>
      </c>
      <c r="J166" s="6" t="s">
        <v>18</v>
      </c>
      <c r="K166" s="6" t="s">
        <v>53</v>
      </c>
      <c r="L166" t="str">
        <f>VLOOKUP(E166,Lookup_Data!$C$7:$E$25,2,FALSE)</f>
        <v>England</v>
      </c>
      <c r="M166" t="str">
        <f>VLOOKUP(E166,Lookup_Data!$C$7:$E$25,3,FALSE)</f>
        <v>BUTTS</v>
      </c>
      <c r="N166" s="12">
        <f t="shared" si="32"/>
        <v>0</v>
      </c>
      <c r="O166" s="12">
        <f t="shared" si="33"/>
        <v>13</v>
      </c>
      <c r="P166" s="12">
        <f t="shared" si="26"/>
        <v>1</v>
      </c>
      <c r="Q166" s="12">
        <f t="shared" si="34"/>
        <v>0</v>
      </c>
      <c r="R166" s="12" t="str">
        <f t="shared" si="29"/>
        <v/>
      </c>
      <c r="S166" s="12" t="str">
        <f t="shared" si="35"/>
        <v/>
      </c>
      <c r="T166" s="12">
        <f t="shared" si="36"/>
        <v>0</v>
      </c>
      <c r="U166" s="12">
        <f t="shared" si="37"/>
        <v>0</v>
      </c>
      <c r="V166" s="12">
        <f t="shared" si="38"/>
        <v>0</v>
      </c>
    </row>
    <row r="167" spans="2:22" x14ac:dyDescent="0.2">
      <c r="B167" s="12" t="s">
        <v>187</v>
      </c>
      <c r="C167" s="7">
        <v>37674</v>
      </c>
      <c r="D167" s="8" t="s">
        <v>272</v>
      </c>
      <c r="E167" s="8" t="s">
        <v>211</v>
      </c>
      <c r="F167" s="6">
        <v>391</v>
      </c>
      <c r="G167" s="6">
        <v>58</v>
      </c>
      <c r="H167" s="6">
        <v>3</v>
      </c>
      <c r="I167" s="6" t="s">
        <v>15</v>
      </c>
      <c r="J167" s="6" t="s">
        <v>18</v>
      </c>
      <c r="K167" s="6" t="s">
        <v>53</v>
      </c>
      <c r="L167" t="str">
        <f>VLOOKUP(E167,Lookup_Data!$C$7:$E$25,2,FALSE)</f>
        <v>England</v>
      </c>
      <c r="M167" t="str">
        <f>VLOOKUP(E167,Lookup_Data!$C$7:$E$25,3,FALSE)</f>
        <v>BUTTS</v>
      </c>
      <c r="N167" s="12">
        <f t="shared" si="32"/>
        <v>0</v>
      </c>
      <c r="O167" s="12">
        <f t="shared" si="33"/>
        <v>14</v>
      </c>
      <c r="P167" s="12">
        <f t="shared" si="26"/>
        <v>2</v>
      </c>
      <c r="Q167" s="12">
        <f t="shared" si="34"/>
        <v>0</v>
      </c>
      <c r="R167" s="12" t="str">
        <f t="shared" si="29"/>
        <v/>
      </c>
      <c r="S167" s="12" t="str">
        <f t="shared" si="35"/>
        <v/>
      </c>
      <c r="T167" s="12">
        <f t="shared" si="36"/>
        <v>0</v>
      </c>
      <c r="U167" s="12">
        <f t="shared" si="37"/>
        <v>0</v>
      </c>
      <c r="V167" s="12">
        <f t="shared" si="38"/>
        <v>0</v>
      </c>
    </row>
    <row r="168" spans="2:22" x14ac:dyDescent="0.2">
      <c r="B168" s="12" t="s">
        <v>187</v>
      </c>
      <c r="C168" s="7">
        <v>37667</v>
      </c>
      <c r="D168" s="8" t="s">
        <v>279</v>
      </c>
      <c r="E168" s="8" t="s">
        <v>211</v>
      </c>
      <c r="F168" s="6">
        <v>379</v>
      </c>
      <c r="G168" s="6">
        <v>60</v>
      </c>
      <c r="H168" s="6">
        <v>3</v>
      </c>
      <c r="I168" s="6" t="s">
        <v>22</v>
      </c>
      <c r="J168" s="6" t="s">
        <v>18</v>
      </c>
      <c r="K168" s="6" t="s">
        <v>53</v>
      </c>
      <c r="L168" t="str">
        <f>VLOOKUP(E168,Lookup_Data!$C$7:$E$25,2,FALSE)</f>
        <v>England</v>
      </c>
      <c r="M168" t="str">
        <f>VLOOKUP(E168,Lookup_Data!$C$7:$E$25,3,FALSE)</f>
        <v>BUTTS</v>
      </c>
      <c r="N168" s="12">
        <f t="shared" si="32"/>
        <v>0</v>
      </c>
      <c r="O168" s="12">
        <f t="shared" si="33"/>
        <v>15</v>
      </c>
      <c r="P168" s="12">
        <f t="shared" si="26"/>
        <v>3</v>
      </c>
      <c r="Q168" s="12">
        <f t="shared" si="34"/>
        <v>0</v>
      </c>
      <c r="R168" s="12" t="str">
        <f t="shared" ref="R168:R199" si="39">IF(Q168=1,"A",IF(Q168=2,"B",IF(Q168=3,"C",IF(Q168=4,"D",IF(Q168=5,"E",IF(Q168=6,"F",IF(Q168=7,"G",IF(Q168=8,"H",""))))))))</f>
        <v/>
      </c>
      <c r="S168" s="12" t="str">
        <f t="shared" si="35"/>
        <v/>
      </c>
      <c r="T168" s="12">
        <f t="shared" si="36"/>
        <v>0</v>
      </c>
      <c r="U168" s="12">
        <f t="shared" si="37"/>
        <v>0</v>
      </c>
      <c r="V168" s="12">
        <f t="shared" si="38"/>
        <v>0</v>
      </c>
    </row>
    <row r="169" spans="2:22" x14ac:dyDescent="0.2">
      <c r="B169" s="12" t="s">
        <v>187</v>
      </c>
      <c r="C169" s="7">
        <v>37674</v>
      </c>
      <c r="D169" s="8" t="s">
        <v>283</v>
      </c>
      <c r="E169" s="8" t="s">
        <v>211</v>
      </c>
      <c r="F169" s="6">
        <v>364</v>
      </c>
      <c r="G169" s="6">
        <v>58</v>
      </c>
      <c r="H169" s="6">
        <v>2</v>
      </c>
      <c r="I169" s="6" t="s">
        <v>22</v>
      </c>
      <c r="J169" s="6" t="s">
        <v>18</v>
      </c>
      <c r="K169" s="6" t="s">
        <v>53</v>
      </c>
      <c r="L169" t="str">
        <f>VLOOKUP(E169,Lookup_Data!$C$7:$E$25,2,FALSE)</f>
        <v>England</v>
      </c>
      <c r="M169" t="str">
        <f>VLOOKUP(E169,Lookup_Data!$C$7:$E$25,3,FALSE)</f>
        <v>BUTTS</v>
      </c>
      <c r="N169" s="12">
        <f t="shared" si="32"/>
        <v>0</v>
      </c>
      <c r="O169" s="12">
        <f t="shared" si="33"/>
        <v>16</v>
      </c>
      <c r="P169" s="12">
        <f t="shared" si="26"/>
        <v>4</v>
      </c>
      <c r="Q169" s="12">
        <f t="shared" si="34"/>
        <v>4</v>
      </c>
      <c r="R169" s="12" t="str">
        <f t="shared" si="39"/>
        <v>D</v>
      </c>
      <c r="S169" s="12" t="str">
        <f t="shared" si="35"/>
        <v>Nottingham 'D'</v>
      </c>
      <c r="T169" s="12">
        <f t="shared" si="36"/>
        <v>1543</v>
      </c>
      <c r="U169" s="12">
        <f t="shared" si="37"/>
        <v>234</v>
      </c>
      <c r="V169" s="12">
        <f t="shared" si="38"/>
        <v>10</v>
      </c>
    </row>
    <row r="170" spans="2:22" x14ac:dyDescent="0.2">
      <c r="B170" s="12" t="s">
        <v>187</v>
      </c>
      <c r="C170" s="7">
        <v>37661</v>
      </c>
      <c r="D170" s="8" t="s">
        <v>290</v>
      </c>
      <c r="E170" s="14" t="s">
        <v>211</v>
      </c>
      <c r="F170" s="15">
        <v>348</v>
      </c>
      <c r="G170" s="15">
        <v>57</v>
      </c>
      <c r="H170" s="15">
        <v>2</v>
      </c>
      <c r="I170" s="6" t="s">
        <v>15</v>
      </c>
      <c r="J170" s="6" t="s">
        <v>18</v>
      </c>
      <c r="K170" s="6" t="s">
        <v>53</v>
      </c>
      <c r="L170" t="str">
        <f>VLOOKUP(E170,Lookup_Data!$C$7:$E$25,2,FALSE)</f>
        <v>England</v>
      </c>
      <c r="M170" t="str">
        <f>VLOOKUP(E170,Lookup_Data!$C$7:$E$25,3,FALSE)</f>
        <v>BUTTS</v>
      </c>
      <c r="N170" s="12">
        <f t="shared" si="32"/>
        <v>0</v>
      </c>
      <c r="O170" s="12">
        <f t="shared" si="33"/>
        <v>17</v>
      </c>
      <c r="P170" s="12">
        <f t="shared" si="26"/>
        <v>1</v>
      </c>
      <c r="Q170" s="12">
        <f t="shared" si="34"/>
        <v>0</v>
      </c>
      <c r="R170" s="12" t="str">
        <f t="shared" si="39"/>
        <v/>
      </c>
      <c r="S170" s="12" t="str">
        <f t="shared" si="35"/>
        <v/>
      </c>
      <c r="T170" s="12">
        <f t="shared" si="36"/>
        <v>0</v>
      </c>
      <c r="U170" s="12">
        <f t="shared" si="37"/>
        <v>0</v>
      </c>
      <c r="V170" s="12">
        <f t="shared" si="38"/>
        <v>0</v>
      </c>
    </row>
    <row r="171" spans="2:22" x14ac:dyDescent="0.2">
      <c r="B171" s="12" t="s">
        <v>187</v>
      </c>
      <c r="C171" s="7">
        <v>37671</v>
      </c>
      <c r="D171" s="8" t="s">
        <v>296</v>
      </c>
      <c r="E171" s="8" t="s">
        <v>211</v>
      </c>
      <c r="F171" s="6">
        <v>306</v>
      </c>
      <c r="G171" s="6">
        <v>55</v>
      </c>
      <c r="H171" s="6">
        <v>3</v>
      </c>
      <c r="I171" s="6" t="s">
        <v>22</v>
      </c>
      <c r="J171" s="6" t="s">
        <v>18</v>
      </c>
      <c r="K171" s="6" t="s">
        <v>53</v>
      </c>
      <c r="L171" t="str">
        <f>VLOOKUP(E171,Lookup_Data!$C$7:$E$25,2,FALSE)</f>
        <v>England</v>
      </c>
      <c r="M171" t="str">
        <f>VLOOKUP(E171,Lookup_Data!$C$7:$E$25,3,FALSE)</f>
        <v>BUTTS</v>
      </c>
      <c r="N171" s="12">
        <f t="shared" si="32"/>
        <v>0</v>
      </c>
      <c r="O171" s="12">
        <f t="shared" si="33"/>
        <v>18</v>
      </c>
      <c r="P171" s="12">
        <f t="shared" si="26"/>
        <v>2</v>
      </c>
      <c r="Q171" s="12">
        <f t="shared" si="34"/>
        <v>0</v>
      </c>
      <c r="R171" s="12" t="str">
        <f t="shared" si="39"/>
        <v/>
      </c>
      <c r="S171" s="12" t="str">
        <f t="shared" si="35"/>
        <v/>
      </c>
      <c r="T171" s="12">
        <f t="shared" si="36"/>
        <v>0</v>
      </c>
      <c r="U171" s="12">
        <f t="shared" si="37"/>
        <v>0</v>
      </c>
      <c r="V171" s="12">
        <f t="shared" si="38"/>
        <v>0</v>
      </c>
    </row>
    <row r="172" spans="2:22" x14ac:dyDescent="0.2">
      <c r="B172" s="12" t="s">
        <v>187</v>
      </c>
      <c r="C172" s="7">
        <v>37668</v>
      </c>
      <c r="D172" s="13" t="s">
        <v>308</v>
      </c>
      <c r="E172" s="8" t="s">
        <v>211</v>
      </c>
      <c r="F172" s="6">
        <v>157</v>
      </c>
      <c r="G172" s="6">
        <v>38</v>
      </c>
      <c r="H172" s="6">
        <v>1</v>
      </c>
      <c r="I172" s="6" t="s">
        <v>22</v>
      </c>
      <c r="J172" s="6" t="s">
        <v>18</v>
      </c>
      <c r="K172" s="6" t="s">
        <v>53</v>
      </c>
      <c r="L172" t="str">
        <f>VLOOKUP(E172,Lookup_Data!$C$7:$E$25,2,FALSE)</f>
        <v>England</v>
      </c>
      <c r="M172" t="str">
        <f>VLOOKUP(E172,Lookup_Data!$C$7:$E$25,3,FALSE)</f>
        <v>BUTTS</v>
      </c>
      <c r="N172" s="12">
        <f t="shared" si="32"/>
        <v>0</v>
      </c>
      <c r="O172" s="12">
        <f t="shared" si="33"/>
        <v>19</v>
      </c>
      <c r="P172" s="12">
        <f t="shared" si="26"/>
        <v>3</v>
      </c>
      <c r="Q172" s="12">
        <f t="shared" si="34"/>
        <v>5</v>
      </c>
      <c r="R172" s="12" t="str">
        <f t="shared" si="39"/>
        <v>E</v>
      </c>
      <c r="S172" s="12" t="str">
        <f t="shared" si="35"/>
        <v>Nottingham 'E'</v>
      </c>
      <c r="T172" s="12">
        <f t="shared" si="36"/>
        <v>811</v>
      </c>
      <c r="U172" s="12">
        <f t="shared" si="37"/>
        <v>150</v>
      </c>
      <c r="V172" s="12">
        <f t="shared" si="38"/>
        <v>6</v>
      </c>
    </row>
    <row r="173" spans="2:22" x14ac:dyDescent="0.2">
      <c r="B173" s="12" t="s">
        <v>187</v>
      </c>
      <c r="C173" s="7">
        <v>37669</v>
      </c>
      <c r="D173" s="8" t="s">
        <v>25</v>
      </c>
      <c r="E173" s="8" t="s">
        <v>26</v>
      </c>
      <c r="F173" s="6">
        <v>580</v>
      </c>
      <c r="G173" s="6">
        <v>60</v>
      </c>
      <c r="H173" s="6">
        <v>42</v>
      </c>
      <c r="I173" s="6" t="s">
        <v>15</v>
      </c>
      <c r="J173" s="6" t="s">
        <v>18</v>
      </c>
      <c r="K173" s="6" t="s">
        <v>17</v>
      </c>
      <c r="L173" t="str">
        <f>VLOOKUP(E173,Lookup_Data!$C$7:$E$25,2,FALSE)</f>
        <v>England</v>
      </c>
      <c r="M173" t="str">
        <f>VLOOKUP(E173,Lookup_Data!$C$7:$E$25,3,FALSE)</f>
        <v>BUTTS</v>
      </c>
      <c r="N173" s="12">
        <f t="shared" si="32"/>
        <v>1</v>
      </c>
      <c r="O173" s="12">
        <f t="shared" si="33"/>
        <v>1</v>
      </c>
      <c r="P173" s="12">
        <f t="shared" si="26"/>
        <v>1</v>
      </c>
      <c r="Q173" s="12">
        <f t="shared" si="34"/>
        <v>0</v>
      </c>
      <c r="R173" s="12" t="str">
        <f t="shared" si="39"/>
        <v/>
      </c>
      <c r="S173" s="12" t="str">
        <f t="shared" si="35"/>
        <v/>
      </c>
      <c r="T173" s="12">
        <f t="shared" si="36"/>
        <v>0</v>
      </c>
      <c r="U173" s="12">
        <f t="shared" si="37"/>
        <v>0</v>
      </c>
      <c r="V173" s="12">
        <f t="shared" si="38"/>
        <v>0</v>
      </c>
    </row>
    <row r="174" spans="2:22" x14ac:dyDescent="0.2">
      <c r="B174" s="12" t="s">
        <v>187</v>
      </c>
      <c r="C174" s="7">
        <v>37667</v>
      </c>
      <c r="D174" s="8" t="s">
        <v>51</v>
      </c>
      <c r="E174" s="8" t="s">
        <v>26</v>
      </c>
      <c r="F174" s="6">
        <v>552</v>
      </c>
      <c r="G174" s="6">
        <v>60</v>
      </c>
      <c r="H174" s="6">
        <v>31</v>
      </c>
      <c r="I174" s="6" t="s">
        <v>15</v>
      </c>
      <c r="J174" s="6" t="s">
        <v>18</v>
      </c>
      <c r="K174" s="6" t="s">
        <v>17</v>
      </c>
      <c r="L174" t="str">
        <f>VLOOKUP(E174,Lookup_Data!$C$7:$E$25,2,FALSE)</f>
        <v>England</v>
      </c>
      <c r="M174" t="str">
        <f>VLOOKUP(E174,Lookup_Data!$C$7:$E$25,3,FALSE)</f>
        <v>BUTTS</v>
      </c>
      <c r="N174" s="12">
        <f t="shared" si="32"/>
        <v>0</v>
      </c>
      <c r="O174" s="12">
        <f t="shared" si="33"/>
        <v>2</v>
      </c>
      <c r="P174" s="12">
        <f t="shared" si="26"/>
        <v>2</v>
      </c>
      <c r="Q174" s="12">
        <f t="shared" si="34"/>
        <v>0</v>
      </c>
      <c r="R174" s="12" t="str">
        <f t="shared" si="39"/>
        <v/>
      </c>
      <c r="S174" s="12" t="str">
        <f t="shared" si="35"/>
        <v/>
      </c>
      <c r="T174" s="12">
        <f t="shared" si="36"/>
        <v>0</v>
      </c>
      <c r="U174" s="12">
        <f t="shared" si="37"/>
        <v>0</v>
      </c>
      <c r="V174" s="12">
        <f t="shared" si="38"/>
        <v>0</v>
      </c>
    </row>
    <row r="175" spans="2:22" x14ac:dyDescent="0.2">
      <c r="B175" s="12" t="s">
        <v>187</v>
      </c>
      <c r="C175" s="7">
        <v>37662</v>
      </c>
      <c r="D175" s="8" t="s">
        <v>204</v>
      </c>
      <c r="E175" s="8" t="s">
        <v>26</v>
      </c>
      <c r="F175" s="6">
        <v>531</v>
      </c>
      <c r="G175" s="6">
        <v>60</v>
      </c>
      <c r="H175" s="6">
        <v>14</v>
      </c>
      <c r="I175" s="6" t="s">
        <v>22</v>
      </c>
      <c r="J175" s="6" t="s">
        <v>18</v>
      </c>
      <c r="K175" s="6" t="s">
        <v>17</v>
      </c>
      <c r="L175" t="str">
        <f>VLOOKUP(E175,Lookup_Data!$C$7:$E$25,2,FALSE)</f>
        <v>England</v>
      </c>
      <c r="M175" t="str">
        <f>VLOOKUP(E175,Lookup_Data!$C$7:$E$25,3,FALSE)</f>
        <v>BUTTS</v>
      </c>
      <c r="N175" s="12">
        <f t="shared" si="32"/>
        <v>0</v>
      </c>
      <c r="O175" s="12">
        <f t="shared" si="33"/>
        <v>3</v>
      </c>
      <c r="P175" s="12">
        <f t="shared" si="26"/>
        <v>3</v>
      </c>
      <c r="Q175" s="12">
        <f t="shared" si="34"/>
        <v>0</v>
      </c>
      <c r="R175" s="12" t="str">
        <f t="shared" si="39"/>
        <v/>
      </c>
      <c r="S175" s="12" t="str">
        <f t="shared" si="35"/>
        <v/>
      </c>
      <c r="T175" s="12">
        <f t="shared" si="36"/>
        <v>0</v>
      </c>
      <c r="U175" s="12">
        <f t="shared" si="37"/>
        <v>0</v>
      </c>
      <c r="V175" s="12">
        <f t="shared" si="38"/>
        <v>0</v>
      </c>
    </row>
    <row r="176" spans="2:22" x14ac:dyDescent="0.2">
      <c r="B176" s="12" t="s">
        <v>187</v>
      </c>
      <c r="C176" s="7">
        <v>37667</v>
      </c>
      <c r="D176" s="8" t="s">
        <v>86</v>
      </c>
      <c r="E176" s="8" t="s">
        <v>26</v>
      </c>
      <c r="F176" s="6">
        <v>528</v>
      </c>
      <c r="G176" s="6">
        <v>60</v>
      </c>
      <c r="H176" s="6">
        <v>20</v>
      </c>
      <c r="I176" s="6" t="s">
        <v>15</v>
      </c>
      <c r="J176" s="6" t="s">
        <v>18</v>
      </c>
      <c r="K176" s="6" t="s">
        <v>53</v>
      </c>
      <c r="L176" t="str">
        <f>VLOOKUP(E176,Lookup_Data!$C$7:$E$25,2,FALSE)</f>
        <v>England</v>
      </c>
      <c r="M176" t="str">
        <f>VLOOKUP(E176,Lookup_Data!$C$7:$E$25,3,FALSE)</f>
        <v>BUTTS</v>
      </c>
      <c r="N176" s="12">
        <f t="shared" si="32"/>
        <v>0</v>
      </c>
      <c r="O176" s="12">
        <f t="shared" si="33"/>
        <v>4</v>
      </c>
      <c r="P176" s="12">
        <f t="shared" si="26"/>
        <v>4</v>
      </c>
      <c r="Q176" s="12">
        <f t="shared" si="34"/>
        <v>1</v>
      </c>
      <c r="R176" s="12" t="str">
        <f t="shared" si="39"/>
        <v>A</v>
      </c>
      <c r="S176" s="12" t="str">
        <f t="shared" si="35"/>
        <v>Oxford 'A'</v>
      </c>
      <c r="T176" s="12">
        <f t="shared" si="36"/>
        <v>2191</v>
      </c>
      <c r="U176" s="12">
        <f t="shared" si="37"/>
        <v>240</v>
      </c>
      <c r="V176" s="12">
        <f t="shared" si="38"/>
        <v>107</v>
      </c>
    </row>
    <row r="177" spans="2:22" x14ac:dyDescent="0.2">
      <c r="B177" s="12" t="s">
        <v>187</v>
      </c>
      <c r="C177" s="7">
        <v>37667</v>
      </c>
      <c r="D177" s="13" t="s">
        <v>209</v>
      </c>
      <c r="E177" s="8" t="s">
        <v>26</v>
      </c>
      <c r="F177" s="6">
        <v>519</v>
      </c>
      <c r="G177" s="6">
        <v>60</v>
      </c>
      <c r="H177" s="6"/>
      <c r="I177" s="6" t="s">
        <v>15</v>
      </c>
      <c r="J177" s="6" t="s">
        <v>18</v>
      </c>
      <c r="K177" s="6" t="s">
        <v>53</v>
      </c>
      <c r="L177" t="str">
        <f>VLOOKUP(E177,Lookup_Data!$C$7:$E$25,2,FALSE)</f>
        <v>England</v>
      </c>
      <c r="M177" t="str">
        <f>VLOOKUP(E177,Lookup_Data!$C$7:$E$25,3,FALSE)</f>
        <v>BUTTS</v>
      </c>
      <c r="N177" s="12">
        <f t="shared" si="32"/>
        <v>0</v>
      </c>
      <c r="O177" s="12">
        <f t="shared" si="33"/>
        <v>5</v>
      </c>
      <c r="P177" s="12">
        <f t="shared" si="26"/>
        <v>1</v>
      </c>
      <c r="Q177" s="12">
        <f t="shared" si="34"/>
        <v>0</v>
      </c>
      <c r="R177" s="12" t="str">
        <f t="shared" si="39"/>
        <v/>
      </c>
      <c r="S177" s="12" t="str">
        <f t="shared" si="35"/>
        <v/>
      </c>
      <c r="T177" s="12">
        <f t="shared" si="36"/>
        <v>0</v>
      </c>
      <c r="U177" s="12">
        <f t="shared" si="37"/>
        <v>0</v>
      </c>
      <c r="V177" s="12">
        <f t="shared" si="38"/>
        <v>0</v>
      </c>
    </row>
    <row r="178" spans="2:22" x14ac:dyDescent="0.2">
      <c r="B178" s="12" t="s">
        <v>187</v>
      </c>
      <c r="C178" s="7">
        <v>37660</v>
      </c>
      <c r="D178" s="8" t="s">
        <v>67</v>
      </c>
      <c r="E178" s="8" t="s">
        <v>26</v>
      </c>
      <c r="F178" s="6">
        <v>515</v>
      </c>
      <c r="G178" s="6">
        <v>60</v>
      </c>
      <c r="H178" s="6">
        <v>18</v>
      </c>
      <c r="I178" s="6" t="s">
        <v>22</v>
      </c>
      <c r="J178" s="6" t="s">
        <v>18</v>
      </c>
      <c r="K178" s="6" t="s">
        <v>17</v>
      </c>
      <c r="L178" t="str">
        <f>VLOOKUP(E178,Lookup_Data!$C$7:$E$25,2,FALSE)</f>
        <v>England</v>
      </c>
      <c r="M178" t="str">
        <f>VLOOKUP(E178,Lookup_Data!$C$7:$E$25,3,FALSE)</f>
        <v>BUTTS</v>
      </c>
      <c r="N178" s="12">
        <f t="shared" si="32"/>
        <v>0</v>
      </c>
      <c r="O178" s="12">
        <f t="shared" si="33"/>
        <v>6</v>
      </c>
      <c r="P178" s="12">
        <f t="shared" si="26"/>
        <v>2</v>
      </c>
      <c r="Q178" s="12">
        <f t="shared" si="34"/>
        <v>0</v>
      </c>
      <c r="R178" s="12" t="str">
        <f t="shared" si="39"/>
        <v/>
      </c>
      <c r="S178" s="12" t="str">
        <f t="shared" si="35"/>
        <v/>
      </c>
      <c r="T178" s="12">
        <f t="shared" si="36"/>
        <v>0</v>
      </c>
      <c r="U178" s="12">
        <f t="shared" si="37"/>
        <v>0</v>
      </c>
      <c r="V178" s="12">
        <f t="shared" si="38"/>
        <v>0</v>
      </c>
    </row>
    <row r="179" spans="2:22" x14ac:dyDescent="0.2">
      <c r="B179" s="12" t="s">
        <v>187</v>
      </c>
      <c r="C179" s="7">
        <v>37653</v>
      </c>
      <c r="D179" s="8" t="s">
        <v>55</v>
      </c>
      <c r="E179" s="8" t="s">
        <v>26</v>
      </c>
      <c r="F179" s="6">
        <v>505</v>
      </c>
      <c r="G179" s="6">
        <v>60</v>
      </c>
      <c r="H179" s="6">
        <v>12</v>
      </c>
      <c r="I179" s="6" t="s">
        <v>15</v>
      </c>
      <c r="J179" s="6" t="s">
        <v>18</v>
      </c>
      <c r="K179" s="6" t="s">
        <v>17</v>
      </c>
      <c r="L179" t="str">
        <f>VLOOKUP(E179,Lookup_Data!$C$7:$E$25,2,FALSE)</f>
        <v>England</v>
      </c>
      <c r="M179" t="str">
        <f>VLOOKUP(E179,Lookup_Data!$C$7:$E$25,3,FALSE)</f>
        <v>BUTTS</v>
      </c>
      <c r="N179" s="12">
        <f t="shared" si="32"/>
        <v>0</v>
      </c>
      <c r="O179" s="12">
        <f t="shared" si="33"/>
        <v>7</v>
      </c>
      <c r="P179" s="12">
        <f t="shared" si="26"/>
        <v>3</v>
      </c>
      <c r="Q179" s="12">
        <f t="shared" si="34"/>
        <v>0</v>
      </c>
      <c r="R179" s="12" t="str">
        <f t="shared" si="39"/>
        <v/>
      </c>
      <c r="S179" s="12" t="str">
        <f t="shared" si="35"/>
        <v/>
      </c>
      <c r="T179" s="12">
        <f t="shared" si="36"/>
        <v>0</v>
      </c>
      <c r="U179" s="12">
        <f t="shared" si="37"/>
        <v>0</v>
      </c>
      <c r="V179" s="12">
        <f t="shared" si="38"/>
        <v>0</v>
      </c>
    </row>
    <row r="180" spans="2:22" x14ac:dyDescent="0.2">
      <c r="B180" s="12" t="s">
        <v>187</v>
      </c>
      <c r="C180" s="7">
        <v>37667</v>
      </c>
      <c r="D180" s="8" t="s">
        <v>224</v>
      </c>
      <c r="E180" s="8" t="s">
        <v>26</v>
      </c>
      <c r="F180" s="6">
        <v>482</v>
      </c>
      <c r="G180" s="6">
        <v>60</v>
      </c>
      <c r="H180" s="6">
        <v>15</v>
      </c>
      <c r="I180" s="6" t="s">
        <v>22</v>
      </c>
      <c r="J180" s="6" t="s">
        <v>18</v>
      </c>
      <c r="K180" s="6" t="s">
        <v>17</v>
      </c>
      <c r="L180" t="str">
        <f>VLOOKUP(E180,Lookup_Data!$C$7:$E$25,2,FALSE)</f>
        <v>England</v>
      </c>
      <c r="M180" t="str">
        <f>VLOOKUP(E180,Lookup_Data!$C$7:$E$25,3,FALSE)</f>
        <v>BUTTS</v>
      </c>
      <c r="N180" s="12">
        <f t="shared" si="32"/>
        <v>0</v>
      </c>
      <c r="O180" s="12">
        <f t="shared" si="33"/>
        <v>8</v>
      </c>
      <c r="P180" s="12">
        <f t="shared" si="26"/>
        <v>4</v>
      </c>
      <c r="Q180" s="12">
        <f t="shared" si="34"/>
        <v>2</v>
      </c>
      <c r="R180" s="12" t="str">
        <f t="shared" si="39"/>
        <v>B</v>
      </c>
      <c r="S180" s="12" t="str">
        <f t="shared" si="35"/>
        <v>Oxford 'B'</v>
      </c>
      <c r="T180" s="12">
        <f t="shared" si="36"/>
        <v>2021</v>
      </c>
      <c r="U180" s="12">
        <f t="shared" si="37"/>
        <v>240</v>
      </c>
      <c r="V180" s="12">
        <f t="shared" si="38"/>
        <v>45</v>
      </c>
    </row>
    <row r="181" spans="2:22" x14ac:dyDescent="0.2">
      <c r="B181" s="12" t="s">
        <v>187</v>
      </c>
      <c r="C181" s="7">
        <v>37660</v>
      </c>
      <c r="D181" s="8" t="s">
        <v>225</v>
      </c>
      <c r="E181" s="8" t="s">
        <v>26</v>
      </c>
      <c r="F181" s="6">
        <v>479</v>
      </c>
      <c r="G181" s="6">
        <v>60</v>
      </c>
      <c r="H181" s="6">
        <v>15</v>
      </c>
      <c r="I181" s="6" t="s">
        <v>15</v>
      </c>
      <c r="J181" s="6" t="s">
        <v>18</v>
      </c>
      <c r="K181" s="6" t="s">
        <v>17</v>
      </c>
      <c r="L181" t="str">
        <f>VLOOKUP(E181,Lookup_Data!$C$7:$E$25,2,FALSE)</f>
        <v>England</v>
      </c>
      <c r="M181" t="str">
        <f>VLOOKUP(E181,Lookup_Data!$C$7:$E$25,3,FALSE)</f>
        <v>BUTTS</v>
      </c>
      <c r="N181" s="12">
        <f t="shared" si="32"/>
        <v>0</v>
      </c>
      <c r="O181" s="12">
        <f t="shared" si="33"/>
        <v>9</v>
      </c>
      <c r="P181" s="12">
        <f t="shared" si="26"/>
        <v>1</v>
      </c>
      <c r="Q181" s="12">
        <f t="shared" si="34"/>
        <v>0</v>
      </c>
      <c r="R181" s="12" t="str">
        <f t="shared" si="39"/>
        <v/>
      </c>
      <c r="S181" s="12" t="str">
        <f t="shared" si="35"/>
        <v/>
      </c>
      <c r="T181" s="12">
        <f t="shared" si="36"/>
        <v>0</v>
      </c>
      <c r="U181" s="12">
        <f t="shared" si="37"/>
        <v>0</v>
      </c>
      <c r="V181" s="12">
        <f t="shared" si="38"/>
        <v>0</v>
      </c>
    </row>
    <row r="182" spans="2:22" x14ac:dyDescent="0.2">
      <c r="B182" s="12" t="s">
        <v>187</v>
      </c>
      <c r="C182" s="7">
        <v>37660</v>
      </c>
      <c r="D182" s="8" t="s">
        <v>247</v>
      </c>
      <c r="E182" s="8" t="s">
        <v>26</v>
      </c>
      <c r="F182" s="6">
        <v>446</v>
      </c>
      <c r="G182" s="6">
        <v>60</v>
      </c>
      <c r="H182" s="6">
        <v>9</v>
      </c>
      <c r="I182" s="6" t="s">
        <v>22</v>
      </c>
      <c r="J182" s="6" t="s">
        <v>18</v>
      </c>
      <c r="K182" s="6" t="s">
        <v>53</v>
      </c>
      <c r="L182" t="str">
        <f>VLOOKUP(E182,Lookup_Data!$C$7:$E$25,2,FALSE)</f>
        <v>England</v>
      </c>
      <c r="M182" t="str">
        <f>VLOOKUP(E182,Lookup_Data!$C$7:$E$25,3,FALSE)</f>
        <v>BUTTS</v>
      </c>
      <c r="N182" s="12">
        <f t="shared" si="32"/>
        <v>0</v>
      </c>
      <c r="O182" s="12">
        <f t="shared" si="33"/>
        <v>10</v>
      </c>
      <c r="P182" s="12">
        <f t="shared" si="26"/>
        <v>2</v>
      </c>
      <c r="Q182" s="12">
        <f t="shared" si="34"/>
        <v>0</v>
      </c>
      <c r="R182" s="12" t="str">
        <f t="shared" si="39"/>
        <v/>
      </c>
      <c r="S182" s="12" t="str">
        <f t="shared" si="35"/>
        <v/>
      </c>
      <c r="T182" s="12">
        <f t="shared" si="36"/>
        <v>0</v>
      </c>
      <c r="U182" s="12">
        <f t="shared" si="37"/>
        <v>0</v>
      </c>
      <c r="V182" s="12">
        <f t="shared" si="38"/>
        <v>0</v>
      </c>
    </row>
    <row r="183" spans="2:22" x14ac:dyDescent="0.2">
      <c r="B183" s="12" t="s">
        <v>187</v>
      </c>
      <c r="C183" s="7">
        <v>37660</v>
      </c>
      <c r="D183" s="8" t="s">
        <v>100</v>
      </c>
      <c r="E183" s="8" t="s">
        <v>26</v>
      </c>
      <c r="F183" s="6">
        <v>429</v>
      </c>
      <c r="G183" s="6">
        <v>60</v>
      </c>
      <c r="H183" s="6"/>
      <c r="I183" s="6" t="s">
        <v>15</v>
      </c>
      <c r="J183" s="6" t="s">
        <v>18</v>
      </c>
      <c r="K183" s="6" t="s">
        <v>17</v>
      </c>
      <c r="L183" t="str">
        <f>VLOOKUP(E183,Lookup_Data!$C$7:$E$25,2,FALSE)</f>
        <v>England</v>
      </c>
      <c r="M183" t="str">
        <f>VLOOKUP(E183,Lookup_Data!$C$7:$E$25,3,FALSE)</f>
        <v>BUTTS</v>
      </c>
      <c r="N183" s="12">
        <f t="shared" si="32"/>
        <v>0</v>
      </c>
      <c r="O183" s="12">
        <f t="shared" si="33"/>
        <v>11</v>
      </c>
      <c r="P183" s="12">
        <f t="shared" si="26"/>
        <v>3</v>
      </c>
      <c r="Q183" s="12">
        <f t="shared" si="34"/>
        <v>0</v>
      </c>
      <c r="R183" s="12" t="str">
        <f t="shared" si="39"/>
        <v/>
      </c>
      <c r="S183" s="12" t="str">
        <f t="shared" si="35"/>
        <v/>
      </c>
      <c r="T183" s="12">
        <f t="shared" si="36"/>
        <v>0</v>
      </c>
      <c r="U183" s="12">
        <f t="shared" si="37"/>
        <v>0</v>
      </c>
      <c r="V183" s="12">
        <f t="shared" si="38"/>
        <v>0</v>
      </c>
    </row>
    <row r="184" spans="2:22" x14ac:dyDescent="0.2">
      <c r="B184" s="12" t="s">
        <v>187</v>
      </c>
      <c r="C184" s="7">
        <v>37660</v>
      </c>
      <c r="D184" s="8" t="s">
        <v>252</v>
      </c>
      <c r="E184" s="8" t="s">
        <v>26</v>
      </c>
      <c r="F184" s="6">
        <v>425</v>
      </c>
      <c r="G184" s="6">
        <v>60</v>
      </c>
      <c r="H184" s="6">
        <v>2</v>
      </c>
      <c r="I184" s="6" t="s">
        <v>22</v>
      </c>
      <c r="J184" s="6" t="s">
        <v>18</v>
      </c>
      <c r="K184" s="6" t="s">
        <v>53</v>
      </c>
      <c r="L184" t="str">
        <f>VLOOKUP(E184,Lookup_Data!$C$7:$E$25,2,FALSE)</f>
        <v>England</v>
      </c>
      <c r="M184" t="str">
        <f>VLOOKUP(E184,Lookup_Data!$C$7:$E$25,3,FALSE)</f>
        <v>BUTTS</v>
      </c>
      <c r="N184" s="12">
        <f t="shared" si="32"/>
        <v>0</v>
      </c>
      <c r="O184" s="12">
        <f t="shared" si="33"/>
        <v>12</v>
      </c>
      <c r="P184" s="12">
        <f t="shared" si="26"/>
        <v>4</v>
      </c>
      <c r="Q184" s="12">
        <f t="shared" si="34"/>
        <v>3</v>
      </c>
      <c r="R184" s="12" t="str">
        <f t="shared" si="39"/>
        <v>C</v>
      </c>
      <c r="S184" s="12" t="str">
        <f t="shared" si="35"/>
        <v>Oxford 'C'</v>
      </c>
      <c r="T184" s="12">
        <f t="shared" si="36"/>
        <v>1779</v>
      </c>
      <c r="U184" s="12">
        <f t="shared" si="37"/>
        <v>240</v>
      </c>
      <c r="V184" s="12">
        <f t="shared" si="38"/>
        <v>26</v>
      </c>
    </row>
    <row r="185" spans="2:22" x14ac:dyDescent="0.2">
      <c r="B185" s="12" t="s">
        <v>187</v>
      </c>
      <c r="C185" s="10">
        <v>37667</v>
      </c>
      <c r="D185" s="11" t="s">
        <v>262</v>
      </c>
      <c r="E185" s="8" t="s">
        <v>26</v>
      </c>
      <c r="F185" s="12">
        <v>408</v>
      </c>
      <c r="I185" s="6" t="s">
        <v>15</v>
      </c>
      <c r="J185" s="6" t="s">
        <v>18</v>
      </c>
      <c r="K185" s="6" t="s">
        <v>17</v>
      </c>
      <c r="L185" t="str">
        <f>VLOOKUP(E185,Lookup_Data!$C$7:$E$25,2,FALSE)</f>
        <v>England</v>
      </c>
      <c r="M185" t="str">
        <f>VLOOKUP(E185,Lookup_Data!$C$7:$E$25,3,FALSE)</f>
        <v>BUTTS</v>
      </c>
      <c r="N185" s="12">
        <f t="shared" si="32"/>
        <v>0</v>
      </c>
      <c r="O185" s="12">
        <f t="shared" si="33"/>
        <v>13</v>
      </c>
      <c r="P185" s="12">
        <f t="shared" si="26"/>
        <v>1</v>
      </c>
      <c r="Q185" s="12">
        <f t="shared" si="34"/>
        <v>0</v>
      </c>
      <c r="R185" s="12" t="str">
        <f t="shared" si="39"/>
        <v/>
      </c>
      <c r="S185" s="12" t="str">
        <f t="shared" si="35"/>
        <v/>
      </c>
      <c r="T185" s="12">
        <f t="shared" si="36"/>
        <v>0</v>
      </c>
      <c r="U185" s="12">
        <f t="shared" si="37"/>
        <v>0</v>
      </c>
      <c r="V185" s="12">
        <f t="shared" si="38"/>
        <v>0</v>
      </c>
    </row>
    <row r="186" spans="2:22" x14ac:dyDescent="0.2">
      <c r="B186" s="12" t="s">
        <v>187</v>
      </c>
      <c r="C186" s="7">
        <v>37667</v>
      </c>
      <c r="D186" s="8" t="s">
        <v>297</v>
      </c>
      <c r="E186" s="8" t="s">
        <v>26</v>
      </c>
      <c r="F186" s="6">
        <v>300</v>
      </c>
      <c r="G186" s="6">
        <v>60</v>
      </c>
      <c r="H186" s="6">
        <v>1</v>
      </c>
      <c r="I186" s="6" t="s">
        <v>15</v>
      </c>
      <c r="J186" s="6" t="s">
        <v>18</v>
      </c>
      <c r="K186" s="6" t="s">
        <v>53</v>
      </c>
      <c r="L186" t="str">
        <f>VLOOKUP(E186,Lookup_Data!$C$7:$E$25,2,FALSE)</f>
        <v>England</v>
      </c>
      <c r="M186" t="str">
        <f>VLOOKUP(E186,Lookup_Data!$C$7:$E$25,3,FALSE)</f>
        <v>BUTTS</v>
      </c>
      <c r="N186" s="12">
        <f t="shared" si="32"/>
        <v>0</v>
      </c>
      <c r="O186" s="12">
        <f t="shared" si="33"/>
        <v>14</v>
      </c>
      <c r="P186" s="12">
        <f t="shared" si="26"/>
        <v>2</v>
      </c>
      <c r="Q186" s="12">
        <f t="shared" ref="Q186:Q217" si="40">IF(N187=1,1,IF(P186=4,1,0))*ROUNDUP(O186/4,0)</f>
        <v>4</v>
      </c>
      <c r="R186" s="12" t="str">
        <f t="shared" si="39"/>
        <v>D</v>
      </c>
      <c r="S186" s="12" t="str">
        <f t="shared" ref="S186:S217" si="41">IF(Q186=0,"",CONCATENATE(E186," '",R186,"'"))</f>
        <v>Oxford 'D'</v>
      </c>
      <c r="T186" s="12">
        <f t="shared" ref="T186:T217" si="42">IF($P186=1,F186,IF($P186=2,F186+F185,IF($P186=3,F186+F185+F184,IF($P186=4,F186+F185+F184+F183,0))))*IF($N187=1,1,IF($P186=4,1,0))</f>
        <v>708</v>
      </c>
      <c r="U186" s="12">
        <f t="shared" ref="U186:U217" si="43">IF($P186=1,G186,IF($P186=2,G186+G185,IF($P186=3,G186+G185+G184,IF($P186=4,G186+G185+G184+G183,0))))*IF($N187=1,1,IF($P186=4,1,0))</f>
        <v>60</v>
      </c>
      <c r="V186" s="12">
        <f t="shared" ref="V186:V217" si="44">IF($P186=1,H186,IF($P186=2,H186+H185,IF($P186=3,H186+H185+H184,IF($P186=4,H186+H185+H184+H183,0))))*IF($N187=1,1,IF($P186=4,1,0))</f>
        <v>1</v>
      </c>
    </row>
    <row r="187" spans="2:22" x14ac:dyDescent="0.2">
      <c r="B187" s="12" t="s">
        <v>187</v>
      </c>
      <c r="C187" s="7"/>
      <c r="D187" s="8" t="s">
        <v>89</v>
      </c>
      <c r="E187" s="8" t="s">
        <v>61</v>
      </c>
      <c r="F187" s="6">
        <v>537</v>
      </c>
      <c r="G187" s="6">
        <v>60</v>
      </c>
      <c r="H187" s="6">
        <v>21</v>
      </c>
      <c r="I187" s="6" t="s">
        <v>15</v>
      </c>
      <c r="J187" s="6" t="s">
        <v>18</v>
      </c>
      <c r="K187" s="6" t="s">
        <v>17</v>
      </c>
      <c r="L187" t="str">
        <f>VLOOKUP(E187,Lookup_Data!$C$7:$E$25,2,FALSE)</f>
        <v>Scotland</v>
      </c>
      <c r="M187" t="str">
        <f>VLOOKUP(E187,Lookup_Data!$C$7:$E$25,3,FALSE)</f>
        <v>SUSF</v>
      </c>
      <c r="N187" s="12">
        <f t="shared" si="32"/>
        <v>1</v>
      </c>
      <c r="O187" s="12">
        <f t="shared" si="33"/>
        <v>1</v>
      </c>
      <c r="P187" s="12">
        <f t="shared" si="26"/>
        <v>1</v>
      </c>
      <c r="Q187" s="12">
        <f t="shared" si="40"/>
        <v>0</v>
      </c>
      <c r="R187" s="12" t="str">
        <f t="shared" si="39"/>
        <v/>
      </c>
      <c r="S187" s="12" t="str">
        <f t="shared" si="41"/>
        <v/>
      </c>
      <c r="T187" s="12">
        <f t="shared" si="42"/>
        <v>0</v>
      </c>
      <c r="U187" s="12">
        <f t="shared" si="43"/>
        <v>0</v>
      </c>
      <c r="V187" s="12">
        <f t="shared" si="44"/>
        <v>0</v>
      </c>
    </row>
    <row r="188" spans="2:22" x14ac:dyDescent="0.2">
      <c r="B188" s="12" t="s">
        <v>187</v>
      </c>
      <c r="C188" s="7"/>
      <c r="D188" s="8" t="s">
        <v>218</v>
      </c>
      <c r="E188" s="8" t="s">
        <v>61</v>
      </c>
      <c r="F188" s="6">
        <v>506</v>
      </c>
      <c r="G188" s="6">
        <v>60</v>
      </c>
      <c r="H188" s="6">
        <v>8</v>
      </c>
      <c r="I188" s="6" t="s">
        <v>22</v>
      </c>
      <c r="J188" s="6" t="s">
        <v>18</v>
      </c>
      <c r="K188" s="6" t="s">
        <v>17</v>
      </c>
      <c r="L188" t="str">
        <f>VLOOKUP(E188,Lookup_Data!$C$7:$E$25,2,FALSE)</f>
        <v>Scotland</v>
      </c>
      <c r="M188" t="str">
        <f>VLOOKUP(E188,Lookup_Data!$C$7:$E$25,3,FALSE)</f>
        <v>SUSF</v>
      </c>
      <c r="N188" s="12">
        <f t="shared" si="32"/>
        <v>0</v>
      </c>
      <c r="O188" s="12">
        <f t="shared" si="33"/>
        <v>2</v>
      </c>
      <c r="P188" s="12">
        <f t="shared" si="26"/>
        <v>2</v>
      </c>
      <c r="Q188" s="12">
        <f t="shared" si="40"/>
        <v>0</v>
      </c>
      <c r="R188" s="12" t="str">
        <f t="shared" si="39"/>
        <v/>
      </c>
      <c r="S188" s="12" t="str">
        <f t="shared" si="41"/>
        <v/>
      </c>
      <c r="T188" s="12">
        <f t="shared" si="42"/>
        <v>0</v>
      </c>
      <c r="U188" s="12">
        <f t="shared" si="43"/>
        <v>0</v>
      </c>
      <c r="V188" s="12">
        <f t="shared" si="44"/>
        <v>0</v>
      </c>
    </row>
    <row r="189" spans="2:22" x14ac:dyDescent="0.2">
      <c r="B189" s="12" t="s">
        <v>187</v>
      </c>
      <c r="C189" s="7"/>
      <c r="D189" s="8" t="s">
        <v>92</v>
      </c>
      <c r="E189" s="8" t="s">
        <v>61</v>
      </c>
      <c r="F189" s="6">
        <v>457</v>
      </c>
      <c r="G189" s="6">
        <v>60</v>
      </c>
      <c r="H189" s="6">
        <v>6</v>
      </c>
      <c r="I189" s="6" t="s">
        <v>15</v>
      </c>
      <c r="J189" s="6" t="s">
        <v>18</v>
      </c>
      <c r="K189" s="6" t="s">
        <v>17</v>
      </c>
      <c r="L189" t="str">
        <f>VLOOKUP(E189,Lookup_Data!$C$7:$E$25,2,FALSE)</f>
        <v>Scotland</v>
      </c>
      <c r="M189" t="str">
        <f>VLOOKUP(E189,Lookup_Data!$C$7:$E$25,3,FALSE)</f>
        <v>SUSF</v>
      </c>
      <c r="N189" s="12">
        <f t="shared" si="32"/>
        <v>0</v>
      </c>
      <c r="O189" s="12">
        <f t="shared" si="33"/>
        <v>3</v>
      </c>
      <c r="P189" s="12">
        <f t="shared" si="26"/>
        <v>3</v>
      </c>
      <c r="Q189" s="12">
        <f t="shared" si="40"/>
        <v>0</v>
      </c>
      <c r="R189" s="12" t="str">
        <f t="shared" si="39"/>
        <v/>
      </c>
      <c r="S189" s="12" t="str">
        <f t="shared" si="41"/>
        <v/>
      </c>
      <c r="T189" s="12">
        <f t="shared" si="42"/>
        <v>0</v>
      </c>
      <c r="U189" s="12">
        <f t="shared" si="43"/>
        <v>0</v>
      </c>
      <c r="V189" s="12">
        <f t="shared" si="44"/>
        <v>0</v>
      </c>
    </row>
    <row r="190" spans="2:22" x14ac:dyDescent="0.2">
      <c r="B190" s="12" t="s">
        <v>187</v>
      </c>
      <c r="C190" s="7"/>
      <c r="D190" s="8" t="s">
        <v>96</v>
      </c>
      <c r="E190" s="8" t="s">
        <v>61</v>
      </c>
      <c r="F190" s="6">
        <v>455</v>
      </c>
      <c r="G190" s="6">
        <v>60</v>
      </c>
      <c r="H190" s="6">
        <v>6</v>
      </c>
      <c r="I190" s="6" t="s">
        <v>15</v>
      </c>
      <c r="J190" s="6" t="s">
        <v>18</v>
      </c>
      <c r="K190" s="6" t="s">
        <v>17</v>
      </c>
      <c r="L190" t="str">
        <f>VLOOKUP(E190,Lookup_Data!$C$7:$E$25,2,FALSE)</f>
        <v>Scotland</v>
      </c>
      <c r="M190" t="str">
        <f>VLOOKUP(E190,Lookup_Data!$C$7:$E$25,3,FALSE)</f>
        <v>SUSF</v>
      </c>
      <c r="N190" s="12">
        <f t="shared" si="32"/>
        <v>0</v>
      </c>
      <c r="O190" s="12">
        <f t="shared" si="33"/>
        <v>4</v>
      </c>
      <c r="P190" s="12">
        <f t="shared" si="26"/>
        <v>4</v>
      </c>
      <c r="Q190" s="12">
        <f t="shared" si="40"/>
        <v>1</v>
      </c>
      <c r="R190" s="12" t="str">
        <f t="shared" si="39"/>
        <v>A</v>
      </c>
      <c r="S190" s="12" t="str">
        <f t="shared" si="41"/>
        <v>RGU 'A'</v>
      </c>
      <c r="T190" s="12">
        <f t="shared" si="42"/>
        <v>1955</v>
      </c>
      <c r="U190" s="12">
        <f t="shared" si="43"/>
        <v>240</v>
      </c>
      <c r="V190" s="12">
        <f t="shared" si="44"/>
        <v>41</v>
      </c>
    </row>
    <row r="191" spans="2:22" x14ac:dyDescent="0.2">
      <c r="B191" s="12" t="s">
        <v>187</v>
      </c>
      <c r="C191" s="7"/>
      <c r="D191" s="8" t="s">
        <v>116</v>
      </c>
      <c r="E191" s="8" t="s">
        <v>61</v>
      </c>
      <c r="F191" s="6">
        <v>449</v>
      </c>
      <c r="G191" s="6">
        <v>59</v>
      </c>
      <c r="H191" s="6">
        <v>7</v>
      </c>
      <c r="I191" s="6" t="s">
        <v>15</v>
      </c>
      <c r="J191" s="6" t="s">
        <v>18</v>
      </c>
      <c r="K191" s="6" t="s">
        <v>17</v>
      </c>
      <c r="L191" t="str">
        <f>VLOOKUP(E191,Lookup_Data!$C$7:$E$25,2,FALSE)</f>
        <v>Scotland</v>
      </c>
      <c r="M191" t="str">
        <f>VLOOKUP(E191,Lookup_Data!$C$7:$E$25,3,FALSE)</f>
        <v>SUSF</v>
      </c>
      <c r="N191" s="12">
        <f t="shared" si="32"/>
        <v>0</v>
      </c>
      <c r="O191" s="12">
        <f t="shared" si="33"/>
        <v>5</v>
      </c>
      <c r="P191" s="12">
        <f t="shared" si="26"/>
        <v>1</v>
      </c>
      <c r="Q191" s="12">
        <f t="shared" si="40"/>
        <v>0</v>
      </c>
      <c r="R191" s="12" t="str">
        <f t="shared" si="39"/>
        <v/>
      </c>
      <c r="S191" s="12" t="str">
        <f t="shared" si="41"/>
        <v/>
      </c>
      <c r="T191" s="12">
        <f t="shared" si="42"/>
        <v>0</v>
      </c>
      <c r="U191" s="12">
        <f t="shared" si="43"/>
        <v>0</v>
      </c>
      <c r="V191" s="12">
        <f t="shared" si="44"/>
        <v>0</v>
      </c>
    </row>
    <row r="192" spans="2:22" x14ac:dyDescent="0.2">
      <c r="B192" s="12" t="s">
        <v>187</v>
      </c>
      <c r="C192" s="7"/>
      <c r="D192" s="8" t="s">
        <v>253</v>
      </c>
      <c r="E192" s="8" t="s">
        <v>61</v>
      </c>
      <c r="F192" s="6">
        <v>423</v>
      </c>
      <c r="G192" s="6">
        <v>60</v>
      </c>
      <c r="H192" s="6">
        <v>3</v>
      </c>
      <c r="I192" s="6" t="s">
        <v>22</v>
      </c>
      <c r="J192" s="6" t="s">
        <v>18</v>
      </c>
      <c r="K192" s="6" t="s">
        <v>17</v>
      </c>
      <c r="L192" t="str">
        <f>VLOOKUP(E192,Lookup_Data!$C$7:$E$25,2,FALSE)</f>
        <v>Scotland</v>
      </c>
      <c r="M192" t="str">
        <f>VLOOKUP(E192,Lookup_Data!$C$7:$E$25,3,FALSE)</f>
        <v>SUSF</v>
      </c>
      <c r="N192" s="12">
        <f t="shared" si="32"/>
        <v>0</v>
      </c>
      <c r="O192" s="12">
        <f t="shared" si="33"/>
        <v>6</v>
      </c>
      <c r="P192" s="12">
        <f t="shared" si="26"/>
        <v>2</v>
      </c>
      <c r="Q192" s="12">
        <f t="shared" si="40"/>
        <v>0</v>
      </c>
      <c r="R192" s="12" t="str">
        <f t="shared" si="39"/>
        <v/>
      </c>
      <c r="S192" s="12" t="str">
        <f t="shared" si="41"/>
        <v/>
      </c>
      <c r="T192" s="12">
        <f t="shared" si="42"/>
        <v>0</v>
      </c>
      <c r="U192" s="12">
        <f t="shared" si="43"/>
        <v>0</v>
      </c>
      <c r="V192" s="12">
        <f t="shared" si="44"/>
        <v>0</v>
      </c>
    </row>
    <row r="193" spans="2:22" x14ac:dyDescent="0.2">
      <c r="B193" s="12" t="s">
        <v>187</v>
      </c>
      <c r="C193" s="7"/>
      <c r="D193" s="8" t="s">
        <v>137</v>
      </c>
      <c r="E193" s="8" t="s">
        <v>61</v>
      </c>
      <c r="F193" s="6">
        <v>358</v>
      </c>
      <c r="G193" s="6">
        <v>59</v>
      </c>
      <c r="H193" s="6">
        <v>1</v>
      </c>
      <c r="I193" s="6" t="s">
        <v>15</v>
      </c>
      <c r="J193" s="6" t="s">
        <v>18</v>
      </c>
      <c r="K193" s="6" t="s">
        <v>17</v>
      </c>
      <c r="L193" t="str">
        <f>VLOOKUP(E193,Lookup_Data!$C$7:$E$25,2,FALSE)</f>
        <v>Scotland</v>
      </c>
      <c r="M193" t="str">
        <f>VLOOKUP(E193,Lookup_Data!$C$7:$E$25,3,FALSE)</f>
        <v>SUSF</v>
      </c>
      <c r="N193" s="12">
        <f t="shared" si="32"/>
        <v>0</v>
      </c>
      <c r="O193" s="12">
        <f t="shared" si="33"/>
        <v>7</v>
      </c>
      <c r="P193" s="12">
        <f t="shared" si="26"/>
        <v>3</v>
      </c>
      <c r="Q193" s="12">
        <f t="shared" si="40"/>
        <v>0</v>
      </c>
      <c r="R193" s="12" t="str">
        <f t="shared" si="39"/>
        <v/>
      </c>
      <c r="S193" s="12" t="str">
        <f t="shared" si="41"/>
        <v/>
      </c>
      <c r="T193" s="12">
        <f t="shared" si="42"/>
        <v>0</v>
      </c>
      <c r="U193" s="12">
        <f t="shared" si="43"/>
        <v>0</v>
      </c>
      <c r="V193" s="12">
        <f t="shared" si="44"/>
        <v>0</v>
      </c>
    </row>
    <row r="194" spans="2:22" x14ac:dyDescent="0.2">
      <c r="B194" s="12" t="s">
        <v>187</v>
      </c>
      <c r="C194" s="7"/>
      <c r="D194" s="8" t="s">
        <v>136</v>
      </c>
      <c r="E194" s="8" t="s">
        <v>61</v>
      </c>
      <c r="F194" s="6">
        <v>350</v>
      </c>
      <c r="G194" s="6">
        <v>56</v>
      </c>
      <c r="H194" s="6">
        <v>5</v>
      </c>
      <c r="I194" s="6" t="s">
        <v>22</v>
      </c>
      <c r="J194" s="6" t="s">
        <v>18</v>
      </c>
      <c r="K194" s="6" t="s">
        <v>17</v>
      </c>
      <c r="L194" t="str">
        <f>VLOOKUP(E194,Lookup_Data!$C$7:$E$25,2,FALSE)</f>
        <v>Scotland</v>
      </c>
      <c r="M194" t="str">
        <f>VLOOKUP(E194,Lookup_Data!$C$7:$E$25,3,FALSE)</f>
        <v>SUSF</v>
      </c>
      <c r="N194" s="12">
        <f t="shared" si="32"/>
        <v>0</v>
      </c>
      <c r="O194" s="12">
        <f t="shared" si="33"/>
        <v>8</v>
      </c>
      <c r="P194" s="12">
        <f t="shared" si="26"/>
        <v>4</v>
      </c>
      <c r="Q194" s="12">
        <f t="shared" si="40"/>
        <v>2</v>
      </c>
      <c r="R194" s="12" t="str">
        <f t="shared" si="39"/>
        <v>B</v>
      </c>
      <c r="S194" s="12" t="str">
        <f t="shared" si="41"/>
        <v>RGU 'B'</v>
      </c>
      <c r="T194" s="12">
        <f t="shared" si="42"/>
        <v>1580</v>
      </c>
      <c r="U194" s="12">
        <f t="shared" si="43"/>
        <v>234</v>
      </c>
      <c r="V194" s="12">
        <f t="shared" si="44"/>
        <v>16</v>
      </c>
    </row>
    <row r="195" spans="2:22" x14ac:dyDescent="0.2">
      <c r="B195" s="12" t="s">
        <v>187</v>
      </c>
      <c r="C195" s="7"/>
      <c r="D195" s="8" t="s">
        <v>29</v>
      </c>
      <c r="E195" s="8" t="s">
        <v>30</v>
      </c>
      <c r="F195" s="6">
        <v>584</v>
      </c>
      <c r="G195" s="6">
        <v>60</v>
      </c>
      <c r="H195" s="6">
        <v>44</v>
      </c>
      <c r="I195" s="6" t="s">
        <v>15</v>
      </c>
      <c r="J195" s="6" t="s">
        <v>18</v>
      </c>
      <c r="K195" s="6" t="s">
        <v>17</v>
      </c>
      <c r="L195" t="str">
        <f>VLOOKUP(E195,Lookup_Data!$C$7:$E$25,2,FALSE)</f>
        <v>England</v>
      </c>
      <c r="M195" t="str">
        <f>VLOOKUP(E195,Lookup_Data!$C$7:$E$25,3,FALSE)</f>
        <v>SWWU</v>
      </c>
      <c r="N195" s="12">
        <f t="shared" si="32"/>
        <v>1</v>
      </c>
      <c r="O195" s="12">
        <f t="shared" si="33"/>
        <v>1</v>
      </c>
      <c r="P195" s="12">
        <f t="shared" si="26"/>
        <v>1</v>
      </c>
      <c r="Q195" s="12">
        <f t="shared" si="40"/>
        <v>0</v>
      </c>
      <c r="R195" s="12" t="str">
        <f t="shared" si="39"/>
        <v/>
      </c>
      <c r="S195" s="12" t="str">
        <f t="shared" si="41"/>
        <v/>
      </c>
      <c r="T195" s="12">
        <f t="shared" si="42"/>
        <v>0</v>
      </c>
      <c r="U195" s="12">
        <f t="shared" si="43"/>
        <v>0</v>
      </c>
      <c r="V195" s="12">
        <f t="shared" si="44"/>
        <v>0</v>
      </c>
    </row>
    <row r="196" spans="2:22" x14ac:dyDescent="0.2">
      <c r="B196" s="12" t="s">
        <v>187</v>
      </c>
      <c r="C196" s="7"/>
      <c r="D196" s="8" t="s">
        <v>90</v>
      </c>
      <c r="E196" s="8" t="s">
        <v>30</v>
      </c>
      <c r="F196" s="6">
        <v>521</v>
      </c>
      <c r="G196" s="6">
        <v>60</v>
      </c>
      <c r="H196" s="6">
        <v>17</v>
      </c>
      <c r="I196" s="6" t="s">
        <v>15</v>
      </c>
      <c r="J196" s="6" t="s">
        <v>18</v>
      </c>
      <c r="K196" s="6" t="s">
        <v>53</v>
      </c>
      <c r="L196" t="str">
        <f>VLOOKUP(E196,Lookup_Data!$C$7:$E$25,2,FALSE)</f>
        <v>England</v>
      </c>
      <c r="M196" t="str">
        <f>VLOOKUP(E196,Lookup_Data!$C$7:$E$25,3,FALSE)</f>
        <v>SWWU</v>
      </c>
      <c r="N196" s="12">
        <f t="shared" si="32"/>
        <v>0</v>
      </c>
      <c r="O196" s="12">
        <f t="shared" si="33"/>
        <v>2</v>
      </c>
      <c r="P196" s="12">
        <f t="shared" si="26"/>
        <v>2</v>
      </c>
      <c r="Q196" s="12">
        <f t="shared" si="40"/>
        <v>0</v>
      </c>
      <c r="R196" s="12" t="str">
        <f t="shared" si="39"/>
        <v/>
      </c>
      <c r="S196" s="12" t="str">
        <f t="shared" si="41"/>
        <v/>
      </c>
      <c r="T196" s="12">
        <f t="shared" si="42"/>
        <v>0</v>
      </c>
      <c r="U196" s="12">
        <f t="shared" si="43"/>
        <v>0</v>
      </c>
      <c r="V196" s="12">
        <f t="shared" si="44"/>
        <v>0</v>
      </c>
    </row>
    <row r="197" spans="2:22" x14ac:dyDescent="0.2">
      <c r="B197" s="12" t="s">
        <v>187</v>
      </c>
      <c r="C197" s="7"/>
      <c r="D197" s="8" t="s">
        <v>133</v>
      </c>
      <c r="E197" s="8" t="s">
        <v>30</v>
      </c>
      <c r="F197" s="6">
        <v>457</v>
      </c>
      <c r="G197" s="6">
        <v>59</v>
      </c>
      <c r="H197" s="6">
        <v>10</v>
      </c>
      <c r="I197" s="6" t="s">
        <v>15</v>
      </c>
      <c r="J197" s="6" t="s">
        <v>18</v>
      </c>
      <c r="K197" s="6" t="s">
        <v>53</v>
      </c>
      <c r="L197" t="str">
        <f>VLOOKUP(E197,Lookup_Data!$C$7:$E$25,2,FALSE)</f>
        <v>England</v>
      </c>
      <c r="M197" t="str">
        <f>VLOOKUP(E197,Lookup_Data!$C$7:$E$25,3,FALSE)</f>
        <v>SWWU</v>
      </c>
      <c r="N197" s="12">
        <f t="shared" si="32"/>
        <v>0</v>
      </c>
      <c r="O197" s="12">
        <f t="shared" si="33"/>
        <v>3</v>
      </c>
      <c r="P197" s="12">
        <f t="shared" si="26"/>
        <v>3</v>
      </c>
      <c r="Q197" s="12">
        <f t="shared" si="40"/>
        <v>0</v>
      </c>
      <c r="R197" s="12" t="str">
        <f t="shared" si="39"/>
        <v/>
      </c>
      <c r="S197" s="12" t="str">
        <f t="shared" si="41"/>
        <v/>
      </c>
      <c r="T197" s="12">
        <f t="shared" si="42"/>
        <v>0</v>
      </c>
      <c r="U197" s="12">
        <f t="shared" si="43"/>
        <v>0</v>
      </c>
      <c r="V197" s="12">
        <f t="shared" si="44"/>
        <v>0</v>
      </c>
    </row>
    <row r="198" spans="2:22" x14ac:dyDescent="0.2">
      <c r="B198" s="12" t="s">
        <v>187</v>
      </c>
      <c r="C198" s="7"/>
      <c r="D198" s="13" t="s">
        <v>236</v>
      </c>
      <c r="E198" s="8" t="s">
        <v>30</v>
      </c>
      <c r="F198" s="6">
        <v>453</v>
      </c>
      <c r="G198" s="6">
        <v>60</v>
      </c>
      <c r="H198" s="6">
        <v>9</v>
      </c>
      <c r="I198" s="6" t="s">
        <v>22</v>
      </c>
      <c r="J198" s="6" t="s">
        <v>18</v>
      </c>
      <c r="K198" s="6" t="s">
        <v>53</v>
      </c>
      <c r="L198" t="str">
        <f>VLOOKUP(E198,Lookup_Data!$C$7:$E$25,2,FALSE)</f>
        <v>England</v>
      </c>
      <c r="M198" t="str">
        <f>VLOOKUP(E198,Lookup_Data!$C$7:$E$25,3,FALSE)</f>
        <v>SWWU</v>
      </c>
      <c r="N198" s="12">
        <f t="shared" si="32"/>
        <v>0</v>
      </c>
      <c r="O198" s="12">
        <f t="shared" si="33"/>
        <v>4</v>
      </c>
      <c r="P198" s="12">
        <f t="shared" si="26"/>
        <v>4</v>
      </c>
      <c r="Q198" s="12">
        <f t="shared" si="40"/>
        <v>1</v>
      </c>
      <c r="R198" s="12" t="str">
        <f t="shared" si="39"/>
        <v>A</v>
      </c>
      <c r="S198" s="12" t="str">
        <f t="shared" si="41"/>
        <v>Southampton 'A'</v>
      </c>
      <c r="T198" s="12">
        <f t="shared" si="42"/>
        <v>2015</v>
      </c>
      <c r="U198" s="12">
        <f t="shared" si="43"/>
        <v>239</v>
      </c>
      <c r="V198" s="12">
        <f t="shared" si="44"/>
        <v>80</v>
      </c>
    </row>
    <row r="199" spans="2:22" x14ac:dyDescent="0.2">
      <c r="B199" s="12" t="s">
        <v>187</v>
      </c>
      <c r="C199" s="7"/>
      <c r="D199" s="8" t="s">
        <v>242</v>
      </c>
      <c r="E199" s="8" t="s">
        <v>30</v>
      </c>
      <c r="F199" s="6">
        <v>451</v>
      </c>
      <c r="G199" s="6">
        <v>60</v>
      </c>
      <c r="H199" s="6">
        <v>3</v>
      </c>
      <c r="I199" s="6" t="s">
        <v>22</v>
      </c>
      <c r="J199" s="6" t="s">
        <v>18</v>
      </c>
      <c r="K199" s="6" t="s">
        <v>53</v>
      </c>
      <c r="L199" t="str">
        <f>VLOOKUP(E199,Lookup_Data!$C$7:$E$25,2,FALSE)</f>
        <v>England</v>
      </c>
      <c r="M199" t="str">
        <f>VLOOKUP(E199,Lookup_Data!$C$7:$E$25,3,FALSE)</f>
        <v>SWWU</v>
      </c>
      <c r="N199" s="12">
        <f t="shared" si="32"/>
        <v>0</v>
      </c>
      <c r="O199" s="12">
        <f t="shared" si="33"/>
        <v>5</v>
      </c>
      <c r="P199" s="12">
        <f t="shared" ref="P199:P227" si="45">IF(O199&lt;5,O199,4+O199-4*ROUNDUP(O199/4,0))</f>
        <v>1</v>
      </c>
      <c r="Q199" s="12">
        <f t="shared" si="40"/>
        <v>0</v>
      </c>
      <c r="R199" s="12" t="str">
        <f t="shared" si="39"/>
        <v/>
      </c>
      <c r="S199" s="12" t="str">
        <f t="shared" si="41"/>
        <v/>
      </c>
      <c r="T199" s="12">
        <f t="shared" si="42"/>
        <v>0</v>
      </c>
      <c r="U199" s="12">
        <f t="shared" si="43"/>
        <v>0</v>
      </c>
      <c r="V199" s="12">
        <f t="shared" si="44"/>
        <v>0</v>
      </c>
    </row>
    <row r="200" spans="2:22" x14ac:dyDescent="0.2">
      <c r="B200" s="12" t="s">
        <v>187</v>
      </c>
      <c r="D200" s="8" t="s">
        <v>124</v>
      </c>
      <c r="E200" s="8" t="s">
        <v>30</v>
      </c>
      <c r="F200" s="6">
        <v>451</v>
      </c>
      <c r="G200" s="6">
        <v>59</v>
      </c>
      <c r="H200" s="6">
        <v>2</v>
      </c>
      <c r="I200" s="6" t="s">
        <v>15</v>
      </c>
      <c r="J200" s="6" t="s">
        <v>18</v>
      </c>
      <c r="K200" s="6" t="s">
        <v>53</v>
      </c>
      <c r="L200" t="str">
        <f>VLOOKUP(E200,Lookup_Data!$C$7:$E$25,2,FALSE)</f>
        <v>England</v>
      </c>
      <c r="M200" t="str">
        <f>VLOOKUP(E200,Lookup_Data!$C$7:$E$25,3,FALSE)</f>
        <v>SWWU</v>
      </c>
      <c r="N200" s="12">
        <f t="shared" si="32"/>
        <v>0</v>
      </c>
      <c r="O200" s="12">
        <f t="shared" si="33"/>
        <v>6</v>
      </c>
      <c r="P200" s="12">
        <f t="shared" si="45"/>
        <v>2</v>
      </c>
      <c r="Q200" s="12">
        <f t="shared" si="40"/>
        <v>0</v>
      </c>
      <c r="R200" s="12" t="str">
        <f t="shared" ref="R200:R227" si="46">IF(Q200=1,"A",IF(Q200=2,"B",IF(Q200=3,"C",IF(Q200=4,"D",IF(Q200=5,"E",IF(Q200=6,"F",IF(Q200=7,"G",IF(Q200=8,"H",""))))))))</f>
        <v/>
      </c>
      <c r="S200" s="12" t="str">
        <f t="shared" si="41"/>
        <v/>
      </c>
      <c r="T200" s="12">
        <f t="shared" si="42"/>
        <v>0</v>
      </c>
      <c r="U200" s="12">
        <f t="shared" si="43"/>
        <v>0</v>
      </c>
      <c r="V200" s="12">
        <f t="shared" si="44"/>
        <v>0</v>
      </c>
    </row>
    <row r="201" spans="2:22" x14ac:dyDescent="0.2">
      <c r="B201" s="12" t="s">
        <v>187</v>
      </c>
      <c r="C201" s="7"/>
      <c r="D201" s="11" t="s">
        <v>291</v>
      </c>
      <c r="E201" s="8" t="s">
        <v>30</v>
      </c>
      <c r="F201" s="12">
        <v>347</v>
      </c>
      <c r="G201" s="12">
        <v>57</v>
      </c>
      <c r="H201" s="12">
        <v>3</v>
      </c>
      <c r="I201" s="6" t="s">
        <v>22</v>
      </c>
      <c r="J201" s="6" t="s">
        <v>18</v>
      </c>
      <c r="K201" s="6" t="s">
        <v>53</v>
      </c>
      <c r="L201" t="str">
        <f>VLOOKUP(E201,Lookup_Data!$C$7:$E$25,2,FALSE)</f>
        <v>England</v>
      </c>
      <c r="M201" t="str">
        <f>VLOOKUP(E201,Lookup_Data!$C$7:$E$25,3,FALSE)</f>
        <v>SWWU</v>
      </c>
      <c r="N201" s="12">
        <f t="shared" si="32"/>
        <v>0</v>
      </c>
      <c r="O201" s="12">
        <f t="shared" si="33"/>
        <v>7</v>
      </c>
      <c r="P201" s="12">
        <f t="shared" si="45"/>
        <v>3</v>
      </c>
      <c r="Q201" s="12">
        <f t="shared" si="40"/>
        <v>0</v>
      </c>
      <c r="R201" s="12" t="str">
        <f t="shared" si="46"/>
        <v/>
      </c>
      <c r="S201" s="12" t="str">
        <f t="shared" si="41"/>
        <v/>
      </c>
      <c r="T201" s="12">
        <f t="shared" si="42"/>
        <v>0</v>
      </c>
      <c r="U201" s="12">
        <f t="shared" si="43"/>
        <v>0</v>
      </c>
      <c r="V201" s="12">
        <f t="shared" si="44"/>
        <v>0</v>
      </c>
    </row>
    <row r="202" spans="2:22" x14ac:dyDescent="0.2">
      <c r="B202" s="12" t="s">
        <v>187</v>
      </c>
      <c r="C202" s="7"/>
      <c r="D202" s="8" t="s">
        <v>300</v>
      </c>
      <c r="E202" s="8" t="s">
        <v>30</v>
      </c>
      <c r="F202" s="6">
        <v>291</v>
      </c>
      <c r="G202" s="6">
        <v>48</v>
      </c>
      <c r="H202" s="6">
        <v>5</v>
      </c>
      <c r="I202" s="6" t="s">
        <v>22</v>
      </c>
      <c r="J202" s="6" t="s">
        <v>18</v>
      </c>
      <c r="K202" s="6" t="s">
        <v>53</v>
      </c>
      <c r="L202" t="str">
        <f>VLOOKUP(E202,Lookup_Data!$C$7:$E$25,2,FALSE)</f>
        <v>England</v>
      </c>
      <c r="M202" t="str">
        <f>VLOOKUP(E202,Lookup_Data!$C$7:$E$25,3,FALSE)</f>
        <v>SWWU</v>
      </c>
      <c r="N202" s="12">
        <f t="shared" si="32"/>
        <v>0</v>
      </c>
      <c r="O202" s="12">
        <f t="shared" si="33"/>
        <v>8</v>
      </c>
      <c r="P202" s="12">
        <f t="shared" si="45"/>
        <v>4</v>
      </c>
      <c r="Q202" s="12">
        <f t="shared" si="40"/>
        <v>2</v>
      </c>
      <c r="R202" s="12" t="str">
        <f t="shared" si="46"/>
        <v>B</v>
      </c>
      <c r="S202" s="12" t="str">
        <f t="shared" si="41"/>
        <v>Southampton 'B'</v>
      </c>
      <c r="T202" s="12">
        <f t="shared" si="42"/>
        <v>1540</v>
      </c>
      <c r="U202" s="12">
        <f t="shared" si="43"/>
        <v>224</v>
      </c>
      <c r="V202" s="12">
        <f t="shared" si="44"/>
        <v>13</v>
      </c>
    </row>
    <row r="203" spans="2:22" x14ac:dyDescent="0.2">
      <c r="B203" s="12" t="s">
        <v>187</v>
      </c>
      <c r="C203" s="7"/>
      <c r="D203" s="8" t="s">
        <v>188</v>
      </c>
      <c r="E203" s="8" t="s">
        <v>39</v>
      </c>
      <c r="F203" s="6">
        <v>562</v>
      </c>
      <c r="G203" s="6"/>
      <c r="H203" s="6"/>
      <c r="I203" s="6" t="s">
        <v>15</v>
      </c>
      <c r="J203" s="6" t="s">
        <v>18</v>
      </c>
      <c r="K203" s="6" t="s">
        <v>17</v>
      </c>
      <c r="L203" t="str">
        <f>VLOOKUP(E203,Lookup_Data!$C$7:$E$25,2,FALSE)</f>
        <v>England</v>
      </c>
      <c r="M203" t="str">
        <f>VLOOKUP(E203,Lookup_Data!$C$7:$E$25,3,FALSE)</f>
        <v>None</v>
      </c>
      <c r="N203" s="12">
        <f t="shared" si="32"/>
        <v>1</v>
      </c>
      <c r="O203" s="12">
        <f t="shared" si="33"/>
        <v>1</v>
      </c>
      <c r="P203" s="12">
        <f t="shared" si="45"/>
        <v>1</v>
      </c>
      <c r="Q203" s="12">
        <f t="shared" si="40"/>
        <v>0</v>
      </c>
      <c r="R203" s="12" t="str">
        <f t="shared" si="46"/>
        <v/>
      </c>
      <c r="S203" s="12" t="str">
        <f t="shared" si="41"/>
        <v/>
      </c>
      <c r="T203" s="12">
        <f t="shared" si="42"/>
        <v>0</v>
      </c>
      <c r="U203" s="12">
        <f t="shared" si="43"/>
        <v>0</v>
      </c>
      <c r="V203" s="12">
        <f t="shared" si="44"/>
        <v>0</v>
      </c>
    </row>
    <row r="204" spans="2:22" x14ac:dyDescent="0.2">
      <c r="B204" s="12" t="s">
        <v>187</v>
      </c>
      <c r="C204" s="7"/>
      <c r="D204" s="8" t="s">
        <v>59</v>
      </c>
      <c r="E204" s="8" t="s">
        <v>39</v>
      </c>
      <c r="F204" s="6">
        <v>559</v>
      </c>
      <c r="G204" s="6"/>
      <c r="H204" s="6"/>
      <c r="I204" s="6" t="s">
        <v>15</v>
      </c>
      <c r="J204" s="6" t="s">
        <v>18</v>
      </c>
      <c r="K204" s="6" t="s">
        <v>17</v>
      </c>
      <c r="L204" t="str">
        <f>VLOOKUP(E204,Lookup_Data!$C$7:$E$25,2,FALSE)</f>
        <v>England</v>
      </c>
      <c r="M204" t="str">
        <f>VLOOKUP(E204,Lookup_Data!$C$7:$E$25,3,FALSE)</f>
        <v>None</v>
      </c>
      <c r="N204" s="12">
        <f t="shared" si="32"/>
        <v>0</v>
      </c>
      <c r="O204" s="12">
        <f t="shared" si="33"/>
        <v>2</v>
      </c>
      <c r="P204" s="12">
        <f t="shared" si="45"/>
        <v>2</v>
      </c>
      <c r="Q204" s="12">
        <f t="shared" si="40"/>
        <v>1</v>
      </c>
      <c r="R204" s="12" t="str">
        <f t="shared" si="46"/>
        <v>A</v>
      </c>
      <c r="S204" s="12" t="str">
        <f t="shared" si="41"/>
        <v>UEA 'A'</v>
      </c>
      <c r="T204" s="12">
        <f t="shared" si="42"/>
        <v>1121</v>
      </c>
      <c r="U204" s="12">
        <f t="shared" si="43"/>
        <v>0</v>
      </c>
      <c r="V204" s="12">
        <f t="shared" si="44"/>
        <v>0</v>
      </c>
    </row>
    <row r="205" spans="2:22" x14ac:dyDescent="0.2">
      <c r="B205" s="12" t="s">
        <v>187</v>
      </c>
      <c r="C205" s="7"/>
      <c r="D205" s="11" t="s">
        <v>192</v>
      </c>
      <c r="E205" s="11" t="s">
        <v>445</v>
      </c>
      <c r="F205" s="12">
        <v>557</v>
      </c>
      <c r="G205" s="6">
        <v>60</v>
      </c>
      <c r="H205" s="12">
        <v>26</v>
      </c>
      <c r="I205" s="6" t="s">
        <v>22</v>
      </c>
      <c r="J205" s="6" t="s">
        <v>18</v>
      </c>
      <c r="K205" s="6" t="s">
        <v>17</v>
      </c>
      <c r="L205" t="str">
        <f>VLOOKUP(E205,Lookup_Data!$C$7:$E$25,2,FALSE)</f>
        <v>England</v>
      </c>
      <c r="M205" t="str">
        <f>VLOOKUP(E205,Lookup_Data!$C$7:$E$25,3,FALSE)</f>
        <v>SEAL</v>
      </c>
      <c r="N205" s="12">
        <f t="shared" si="32"/>
        <v>1</v>
      </c>
      <c r="O205" s="12">
        <f t="shared" si="33"/>
        <v>1</v>
      </c>
      <c r="P205" s="12">
        <f t="shared" si="45"/>
        <v>1</v>
      </c>
      <c r="Q205" s="12">
        <f t="shared" si="40"/>
        <v>0</v>
      </c>
      <c r="R205" s="12" t="str">
        <f t="shared" si="46"/>
        <v/>
      </c>
      <c r="S205" s="12" t="str">
        <f t="shared" si="41"/>
        <v/>
      </c>
      <c r="T205" s="12">
        <f t="shared" si="42"/>
        <v>0</v>
      </c>
      <c r="U205" s="12">
        <f t="shared" si="43"/>
        <v>0</v>
      </c>
      <c r="V205" s="12">
        <f t="shared" si="44"/>
        <v>0</v>
      </c>
    </row>
    <row r="206" spans="2:22" x14ac:dyDescent="0.2">
      <c r="B206" s="12" t="s">
        <v>187</v>
      </c>
      <c r="C206" s="7"/>
      <c r="D206" s="8" t="s">
        <v>195</v>
      </c>
      <c r="E206" s="11" t="s">
        <v>445</v>
      </c>
      <c r="F206" s="6">
        <v>552</v>
      </c>
      <c r="G206" s="6">
        <v>60</v>
      </c>
      <c r="H206" s="6">
        <v>26</v>
      </c>
      <c r="I206" s="6" t="s">
        <v>15</v>
      </c>
      <c r="J206" s="6" t="s">
        <v>18</v>
      </c>
      <c r="K206" s="6" t="s">
        <v>17</v>
      </c>
      <c r="L206" t="str">
        <f>VLOOKUP(E206,Lookup_Data!$C$7:$E$25,2,FALSE)</f>
        <v>England</v>
      </c>
      <c r="M206" t="str">
        <f>VLOOKUP(E206,Lookup_Data!$C$7:$E$25,3,FALSE)</f>
        <v>SEAL</v>
      </c>
      <c r="N206" s="12">
        <f t="shared" si="32"/>
        <v>0</v>
      </c>
      <c r="O206" s="12">
        <f t="shared" si="33"/>
        <v>2</v>
      </c>
      <c r="P206" s="12">
        <f t="shared" si="45"/>
        <v>2</v>
      </c>
      <c r="Q206" s="12">
        <f t="shared" si="40"/>
        <v>0</v>
      </c>
      <c r="R206" s="12" t="str">
        <f t="shared" si="46"/>
        <v/>
      </c>
      <c r="S206" s="12" t="str">
        <f t="shared" si="41"/>
        <v/>
      </c>
      <c r="T206" s="12">
        <f t="shared" si="42"/>
        <v>0</v>
      </c>
      <c r="U206" s="12">
        <f t="shared" si="43"/>
        <v>0</v>
      </c>
      <c r="V206" s="12">
        <f t="shared" si="44"/>
        <v>0</v>
      </c>
    </row>
    <row r="207" spans="2:22" x14ac:dyDescent="0.2">
      <c r="B207" s="12" t="s">
        <v>187</v>
      </c>
      <c r="C207" s="7"/>
      <c r="D207" s="8" t="s">
        <v>197</v>
      </c>
      <c r="E207" s="11" t="s">
        <v>445</v>
      </c>
      <c r="F207" s="6">
        <v>538</v>
      </c>
      <c r="G207" s="6">
        <v>60</v>
      </c>
      <c r="H207" s="6">
        <v>24</v>
      </c>
      <c r="I207" s="6" t="s">
        <v>22</v>
      </c>
      <c r="J207" s="6" t="s">
        <v>18</v>
      </c>
      <c r="K207" s="6" t="s">
        <v>17</v>
      </c>
      <c r="L207" t="str">
        <f>VLOOKUP(E207,Lookup_Data!$C$7:$E$25,2,FALSE)</f>
        <v>England</v>
      </c>
      <c r="M207" t="str">
        <f>VLOOKUP(E207,Lookup_Data!$C$7:$E$25,3,FALSE)</f>
        <v>SEAL</v>
      </c>
      <c r="N207" s="12">
        <f t="shared" si="32"/>
        <v>0</v>
      </c>
      <c r="O207" s="12">
        <f t="shared" si="33"/>
        <v>3</v>
      </c>
      <c r="P207" s="12">
        <f t="shared" si="45"/>
        <v>3</v>
      </c>
      <c r="Q207" s="12">
        <f t="shared" si="40"/>
        <v>0</v>
      </c>
      <c r="R207" s="12" t="str">
        <f t="shared" si="46"/>
        <v/>
      </c>
      <c r="S207" s="12" t="str">
        <f t="shared" si="41"/>
        <v/>
      </c>
      <c r="T207" s="12">
        <f t="shared" si="42"/>
        <v>0</v>
      </c>
      <c r="U207" s="12">
        <f t="shared" si="43"/>
        <v>0</v>
      </c>
      <c r="V207" s="12">
        <f t="shared" si="44"/>
        <v>0</v>
      </c>
    </row>
    <row r="208" spans="2:22" x14ac:dyDescent="0.2">
      <c r="B208" s="12" t="s">
        <v>187</v>
      </c>
      <c r="C208" s="7"/>
      <c r="D208" s="8" t="s">
        <v>199</v>
      </c>
      <c r="E208" s="11" t="s">
        <v>445</v>
      </c>
      <c r="F208" s="6">
        <v>538</v>
      </c>
      <c r="G208" s="6">
        <v>60</v>
      </c>
      <c r="H208" s="6"/>
      <c r="I208" s="6" t="s">
        <v>22</v>
      </c>
      <c r="J208" s="6" t="s">
        <v>18</v>
      </c>
      <c r="K208" s="6" t="s">
        <v>17</v>
      </c>
      <c r="L208" t="str">
        <f>VLOOKUP(E208,Lookup_Data!$C$7:$E$25,2,FALSE)</f>
        <v>England</v>
      </c>
      <c r="M208" t="str">
        <f>VLOOKUP(E208,Lookup_Data!$C$7:$E$25,3,FALSE)</f>
        <v>SEAL</v>
      </c>
      <c r="N208" s="12">
        <f t="shared" si="32"/>
        <v>0</v>
      </c>
      <c r="O208" s="12">
        <f t="shared" si="33"/>
        <v>4</v>
      </c>
      <c r="P208" s="12">
        <f t="shared" si="45"/>
        <v>4</v>
      </c>
      <c r="Q208" s="12">
        <f t="shared" si="40"/>
        <v>1</v>
      </c>
      <c r="R208" s="12" t="str">
        <f t="shared" si="46"/>
        <v>A</v>
      </c>
      <c r="S208" s="12" t="str">
        <f t="shared" si="41"/>
        <v>ULU 'A'</v>
      </c>
      <c r="T208" s="12">
        <f t="shared" si="42"/>
        <v>2185</v>
      </c>
      <c r="U208" s="12">
        <f t="shared" si="43"/>
        <v>240</v>
      </c>
      <c r="V208" s="12">
        <f t="shared" si="44"/>
        <v>76</v>
      </c>
    </row>
    <row r="209" spans="2:22" x14ac:dyDescent="0.2">
      <c r="B209" s="12" t="s">
        <v>187</v>
      </c>
      <c r="C209" s="7">
        <v>37674</v>
      </c>
      <c r="D209" s="8" t="s">
        <v>189</v>
      </c>
      <c r="E209" s="8" t="s">
        <v>44</v>
      </c>
      <c r="F209" s="6">
        <v>561</v>
      </c>
      <c r="G209" s="6">
        <v>60</v>
      </c>
      <c r="H209" s="6">
        <v>36</v>
      </c>
      <c r="I209" s="6" t="s">
        <v>15</v>
      </c>
      <c r="J209" s="6" t="s">
        <v>18</v>
      </c>
      <c r="K209" s="6" t="s">
        <v>17</v>
      </c>
      <c r="L209" t="str">
        <f>VLOOKUP(E209,Lookup_Data!$C$7:$E$25,2,FALSE)</f>
        <v>England</v>
      </c>
      <c r="M209" t="str">
        <f>VLOOKUP(E209,Lookup_Data!$C$7:$E$25,3,FALSE)</f>
        <v>NEUAL</v>
      </c>
      <c r="N209" s="12">
        <f t="shared" si="32"/>
        <v>1</v>
      </c>
      <c r="O209" s="12">
        <f t="shared" si="33"/>
        <v>1</v>
      </c>
      <c r="P209" s="12">
        <f t="shared" si="45"/>
        <v>1</v>
      </c>
      <c r="Q209" s="12">
        <f t="shared" si="40"/>
        <v>0</v>
      </c>
      <c r="R209" s="12" t="str">
        <f t="shared" si="46"/>
        <v/>
      </c>
      <c r="S209" s="12" t="str">
        <f t="shared" si="41"/>
        <v/>
      </c>
      <c r="T209" s="12">
        <f t="shared" si="42"/>
        <v>0</v>
      </c>
      <c r="U209" s="12">
        <f t="shared" si="43"/>
        <v>0</v>
      </c>
      <c r="V209" s="12">
        <f t="shared" si="44"/>
        <v>0</v>
      </c>
    </row>
    <row r="210" spans="2:22" x14ac:dyDescent="0.2">
      <c r="B210" s="12" t="s">
        <v>187</v>
      </c>
      <c r="C210" s="7">
        <v>37671</v>
      </c>
      <c r="D210" s="8" t="s">
        <v>193</v>
      </c>
      <c r="E210" s="8" t="s">
        <v>44</v>
      </c>
      <c r="F210" s="6">
        <v>556</v>
      </c>
      <c r="G210" s="6">
        <v>60</v>
      </c>
      <c r="H210" s="6">
        <v>24</v>
      </c>
      <c r="I210" s="6" t="s">
        <v>15</v>
      </c>
      <c r="J210" s="6" t="s">
        <v>18</v>
      </c>
      <c r="K210" s="6" t="s">
        <v>17</v>
      </c>
      <c r="L210" t="str">
        <f>VLOOKUP(E210,Lookup_Data!$C$7:$E$25,2,FALSE)</f>
        <v>England</v>
      </c>
      <c r="M210" t="str">
        <f>VLOOKUP(E210,Lookup_Data!$C$7:$E$25,3,FALSE)</f>
        <v>NEUAL</v>
      </c>
      <c r="N210" s="12">
        <f t="shared" si="32"/>
        <v>0</v>
      </c>
      <c r="O210" s="12">
        <f t="shared" si="33"/>
        <v>2</v>
      </c>
      <c r="P210" s="12">
        <f t="shared" si="45"/>
        <v>2</v>
      </c>
      <c r="Q210" s="12">
        <f t="shared" si="40"/>
        <v>0</v>
      </c>
      <c r="R210" s="12" t="str">
        <f t="shared" si="46"/>
        <v/>
      </c>
      <c r="S210" s="12" t="str">
        <f t="shared" si="41"/>
        <v/>
      </c>
      <c r="T210" s="12">
        <f t="shared" si="42"/>
        <v>0</v>
      </c>
      <c r="U210" s="12">
        <f t="shared" si="43"/>
        <v>0</v>
      </c>
      <c r="V210" s="12">
        <f t="shared" si="44"/>
        <v>0</v>
      </c>
    </row>
    <row r="211" spans="2:22" x14ac:dyDescent="0.2">
      <c r="B211" s="12" t="s">
        <v>187</v>
      </c>
      <c r="C211" s="7">
        <v>37671</v>
      </c>
      <c r="D211" s="8" t="s">
        <v>43</v>
      </c>
      <c r="E211" s="8" t="s">
        <v>44</v>
      </c>
      <c r="F211" s="6">
        <v>553</v>
      </c>
      <c r="G211" s="6">
        <v>60</v>
      </c>
      <c r="H211" s="6">
        <v>30</v>
      </c>
      <c r="I211" s="6" t="s">
        <v>15</v>
      </c>
      <c r="J211" s="6" t="s">
        <v>18</v>
      </c>
      <c r="K211" s="6" t="s">
        <v>17</v>
      </c>
      <c r="L211" t="str">
        <f>VLOOKUP(E211,Lookup_Data!$C$7:$E$25,2,FALSE)</f>
        <v>England</v>
      </c>
      <c r="M211" t="str">
        <f>VLOOKUP(E211,Lookup_Data!$C$7:$E$25,3,FALSE)</f>
        <v>NEUAL</v>
      </c>
      <c r="N211" s="12">
        <f t="shared" si="32"/>
        <v>0</v>
      </c>
      <c r="O211" s="12">
        <f t="shared" si="33"/>
        <v>3</v>
      </c>
      <c r="P211" s="12">
        <f t="shared" si="45"/>
        <v>3</v>
      </c>
      <c r="Q211" s="12">
        <f t="shared" si="40"/>
        <v>0</v>
      </c>
      <c r="R211" s="12" t="str">
        <f t="shared" si="46"/>
        <v/>
      </c>
      <c r="S211" s="12" t="str">
        <f t="shared" si="41"/>
        <v/>
      </c>
      <c r="T211" s="12">
        <f t="shared" si="42"/>
        <v>0</v>
      </c>
      <c r="U211" s="12">
        <f t="shared" si="43"/>
        <v>0</v>
      </c>
      <c r="V211" s="12">
        <f t="shared" si="44"/>
        <v>0</v>
      </c>
    </row>
    <row r="212" spans="2:22" x14ac:dyDescent="0.2">
      <c r="B212" s="12" t="s">
        <v>187</v>
      </c>
      <c r="C212" s="7">
        <v>37660</v>
      </c>
      <c r="D212" s="8" t="s">
        <v>200</v>
      </c>
      <c r="E212" s="8" t="s">
        <v>44</v>
      </c>
      <c r="F212" s="6">
        <v>534</v>
      </c>
      <c r="G212" s="6">
        <v>60</v>
      </c>
      <c r="H212" s="6">
        <v>24</v>
      </c>
      <c r="I212" s="6" t="s">
        <v>15</v>
      </c>
      <c r="J212" s="6" t="s">
        <v>18</v>
      </c>
      <c r="K212" s="6" t="s">
        <v>17</v>
      </c>
      <c r="L212" t="str">
        <f>VLOOKUP(E212,Lookup_Data!$C$7:$E$25,2,FALSE)</f>
        <v>England</v>
      </c>
      <c r="M212" t="str">
        <f>VLOOKUP(E212,Lookup_Data!$C$7:$E$25,3,FALSE)</f>
        <v>NEUAL</v>
      </c>
      <c r="N212" s="12">
        <f t="shared" si="32"/>
        <v>0</v>
      </c>
      <c r="O212" s="12">
        <f t="shared" si="33"/>
        <v>4</v>
      </c>
      <c r="P212" s="12">
        <f t="shared" si="45"/>
        <v>4</v>
      </c>
      <c r="Q212" s="12">
        <f t="shared" si="40"/>
        <v>1</v>
      </c>
      <c r="R212" s="12" t="str">
        <f t="shared" si="46"/>
        <v>A</v>
      </c>
      <c r="S212" s="12" t="str">
        <f t="shared" si="41"/>
        <v>York 'A'</v>
      </c>
      <c r="T212" s="12">
        <f t="shared" si="42"/>
        <v>2204</v>
      </c>
      <c r="U212" s="12">
        <f t="shared" si="43"/>
        <v>240</v>
      </c>
      <c r="V212" s="12">
        <f t="shared" si="44"/>
        <v>114</v>
      </c>
    </row>
    <row r="213" spans="2:22" x14ac:dyDescent="0.2">
      <c r="B213" s="12" t="s">
        <v>187</v>
      </c>
      <c r="C213" s="7">
        <v>37656</v>
      </c>
      <c r="D213" s="8" t="s">
        <v>97</v>
      </c>
      <c r="E213" s="8" t="s">
        <v>44</v>
      </c>
      <c r="F213" s="6">
        <v>522</v>
      </c>
      <c r="G213" s="6">
        <v>60</v>
      </c>
      <c r="H213" s="6">
        <v>9</v>
      </c>
      <c r="I213" s="6" t="s">
        <v>15</v>
      </c>
      <c r="J213" s="6" t="s">
        <v>18</v>
      </c>
      <c r="K213" s="6" t="s">
        <v>53</v>
      </c>
      <c r="L213" t="str">
        <f>VLOOKUP(E213,Lookup_Data!$C$7:$E$25,2,FALSE)</f>
        <v>England</v>
      </c>
      <c r="M213" t="str">
        <f>VLOOKUP(E213,Lookup_Data!$C$7:$E$25,3,FALSE)</f>
        <v>NEUAL</v>
      </c>
      <c r="N213" s="12">
        <f t="shared" si="32"/>
        <v>0</v>
      </c>
      <c r="O213" s="12">
        <f t="shared" si="33"/>
        <v>5</v>
      </c>
      <c r="P213" s="12">
        <f t="shared" si="45"/>
        <v>1</v>
      </c>
      <c r="Q213" s="12">
        <f t="shared" si="40"/>
        <v>0</v>
      </c>
      <c r="R213" s="12" t="str">
        <f t="shared" si="46"/>
        <v/>
      </c>
      <c r="S213" s="12" t="str">
        <f t="shared" si="41"/>
        <v/>
      </c>
      <c r="T213" s="12">
        <f t="shared" si="42"/>
        <v>0</v>
      </c>
      <c r="U213" s="12">
        <f t="shared" si="43"/>
        <v>0</v>
      </c>
      <c r="V213" s="12">
        <f t="shared" si="44"/>
        <v>0</v>
      </c>
    </row>
    <row r="214" spans="2:22" x14ac:dyDescent="0.2">
      <c r="B214" s="12" t="s">
        <v>187</v>
      </c>
      <c r="C214" s="7">
        <v>37674</v>
      </c>
      <c r="D214" s="8" t="s">
        <v>74</v>
      </c>
      <c r="E214" s="8" t="s">
        <v>44</v>
      </c>
      <c r="F214" s="6">
        <v>503</v>
      </c>
      <c r="G214" s="6">
        <v>60</v>
      </c>
      <c r="H214" s="6">
        <v>11</v>
      </c>
      <c r="I214" s="6" t="s">
        <v>15</v>
      </c>
      <c r="J214" s="6" t="s">
        <v>18</v>
      </c>
      <c r="K214" s="6" t="s">
        <v>17</v>
      </c>
      <c r="L214" t="str">
        <f>VLOOKUP(E214,Lookup_Data!$C$7:$E$25,2,FALSE)</f>
        <v>England</v>
      </c>
      <c r="M214" t="str">
        <f>VLOOKUP(E214,Lookup_Data!$C$7:$E$25,3,FALSE)</f>
        <v>NEUAL</v>
      </c>
      <c r="N214" s="12">
        <f t="shared" si="32"/>
        <v>0</v>
      </c>
      <c r="O214" s="12">
        <f t="shared" si="33"/>
        <v>6</v>
      </c>
      <c r="P214" s="12">
        <f t="shared" si="45"/>
        <v>2</v>
      </c>
      <c r="Q214" s="12">
        <f t="shared" si="40"/>
        <v>0</v>
      </c>
      <c r="R214" s="12" t="str">
        <f t="shared" si="46"/>
        <v/>
      </c>
      <c r="S214" s="12" t="str">
        <f t="shared" si="41"/>
        <v/>
      </c>
      <c r="T214" s="12">
        <f t="shared" si="42"/>
        <v>0</v>
      </c>
      <c r="U214" s="12">
        <f t="shared" si="43"/>
        <v>0</v>
      </c>
      <c r="V214" s="12">
        <f t="shared" si="44"/>
        <v>0</v>
      </c>
    </row>
    <row r="215" spans="2:22" x14ac:dyDescent="0.2">
      <c r="B215" s="12" t="s">
        <v>187</v>
      </c>
      <c r="C215" s="7">
        <v>37660</v>
      </c>
      <c r="D215" s="8" t="s">
        <v>220</v>
      </c>
      <c r="E215" s="8" t="s">
        <v>44</v>
      </c>
      <c r="F215" s="6">
        <v>499</v>
      </c>
      <c r="G215" s="6">
        <v>60</v>
      </c>
      <c r="H215" s="6">
        <v>10</v>
      </c>
      <c r="I215" s="6" t="s">
        <v>15</v>
      </c>
      <c r="J215" s="6" t="s">
        <v>18</v>
      </c>
      <c r="K215" s="6" t="s">
        <v>17</v>
      </c>
      <c r="L215" t="str">
        <f>VLOOKUP(E215,Lookup_Data!$C$7:$E$25,2,FALSE)</f>
        <v>England</v>
      </c>
      <c r="M215" t="str">
        <f>VLOOKUP(E215,Lookup_Data!$C$7:$E$25,3,FALSE)</f>
        <v>NEUAL</v>
      </c>
      <c r="N215" s="12">
        <f t="shared" si="32"/>
        <v>0</v>
      </c>
      <c r="O215" s="12">
        <f t="shared" si="33"/>
        <v>7</v>
      </c>
      <c r="P215" s="12">
        <f t="shared" si="45"/>
        <v>3</v>
      </c>
      <c r="Q215" s="12">
        <f t="shared" si="40"/>
        <v>0</v>
      </c>
      <c r="R215" s="12" t="str">
        <f t="shared" si="46"/>
        <v/>
      </c>
      <c r="S215" s="12" t="str">
        <f t="shared" si="41"/>
        <v/>
      </c>
      <c r="T215" s="12">
        <f t="shared" si="42"/>
        <v>0</v>
      </c>
      <c r="U215" s="12">
        <f t="shared" si="43"/>
        <v>0</v>
      </c>
      <c r="V215" s="12">
        <f t="shared" si="44"/>
        <v>0</v>
      </c>
    </row>
    <row r="216" spans="2:22" x14ac:dyDescent="0.2">
      <c r="B216" s="12" t="s">
        <v>187</v>
      </c>
      <c r="C216" s="7">
        <v>37674</v>
      </c>
      <c r="D216" s="8" t="s">
        <v>98</v>
      </c>
      <c r="E216" s="8" t="s">
        <v>44</v>
      </c>
      <c r="F216" s="6">
        <v>494</v>
      </c>
      <c r="G216" s="6">
        <v>60</v>
      </c>
      <c r="H216" s="6">
        <v>7</v>
      </c>
      <c r="I216" s="6" t="s">
        <v>22</v>
      </c>
      <c r="J216" s="6" t="s">
        <v>18</v>
      </c>
      <c r="K216" s="6" t="s">
        <v>53</v>
      </c>
      <c r="L216" t="str">
        <f>VLOOKUP(E216,Lookup_Data!$C$7:$E$25,2,FALSE)</f>
        <v>England</v>
      </c>
      <c r="M216" t="str">
        <f>VLOOKUP(E216,Lookup_Data!$C$7:$E$25,3,FALSE)</f>
        <v>NEUAL</v>
      </c>
      <c r="N216" s="12">
        <f t="shared" si="32"/>
        <v>0</v>
      </c>
      <c r="O216" s="12">
        <f t="shared" si="33"/>
        <v>8</v>
      </c>
      <c r="P216" s="12">
        <f t="shared" si="45"/>
        <v>4</v>
      </c>
      <c r="Q216" s="12">
        <f t="shared" si="40"/>
        <v>2</v>
      </c>
      <c r="R216" s="12" t="str">
        <f t="shared" si="46"/>
        <v>B</v>
      </c>
      <c r="S216" s="12" t="str">
        <f t="shared" si="41"/>
        <v>York 'B'</v>
      </c>
      <c r="T216" s="12">
        <f t="shared" si="42"/>
        <v>2018</v>
      </c>
      <c r="U216" s="12">
        <f t="shared" si="43"/>
        <v>240</v>
      </c>
      <c r="V216" s="12">
        <f t="shared" si="44"/>
        <v>37</v>
      </c>
    </row>
    <row r="217" spans="2:22" x14ac:dyDescent="0.2">
      <c r="B217" s="12" t="s">
        <v>187</v>
      </c>
      <c r="C217" s="7">
        <v>37674</v>
      </c>
      <c r="D217" s="8" t="s">
        <v>118</v>
      </c>
      <c r="E217" s="8" t="s">
        <v>44</v>
      </c>
      <c r="F217" s="6">
        <v>487</v>
      </c>
      <c r="G217" s="6">
        <v>60</v>
      </c>
      <c r="H217" s="6">
        <v>7</v>
      </c>
      <c r="I217" s="6" t="s">
        <v>15</v>
      </c>
      <c r="J217" s="6" t="s">
        <v>18</v>
      </c>
      <c r="K217" s="6" t="s">
        <v>53</v>
      </c>
      <c r="L217" t="str">
        <f>VLOOKUP(E217,Lookup_Data!$C$7:$E$25,2,FALSE)</f>
        <v>England</v>
      </c>
      <c r="M217" t="str">
        <f>VLOOKUP(E217,Lookup_Data!$C$7:$E$25,3,FALSE)</f>
        <v>NEUAL</v>
      </c>
      <c r="N217" s="12">
        <f t="shared" si="32"/>
        <v>0</v>
      </c>
      <c r="O217" s="12">
        <f t="shared" si="33"/>
        <v>9</v>
      </c>
      <c r="P217" s="12">
        <f t="shared" si="45"/>
        <v>1</v>
      </c>
      <c r="Q217" s="12">
        <f t="shared" si="40"/>
        <v>0</v>
      </c>
      <c r="R217" s="12" t="str">
        <f t="shared" si="46"/>
        <v/>
      </c>
      <c r="S217" s="12" t="str">
        <f t="shared" si="41"/>
        <v/>
      </c>
      <c r="T217" s="12">
        <f t="shared" si="42"/>
        <v>0</v>
      </c>
      <c r="U217" s="12">
        <f t="shared" si="43"/>
        <v>0</v>
      </c>
      <c r="V217" s="12">
        <f t="shared" si="44"/>
        <v>0</v>
      </c>
    </row>
    <row r="218" spans="2:22" x14ac:dyDescent="0.2">
      <c r="B218" s="12" t="s">
        <v>187</v>
      </c>
      <c r="C218" s="7">
        <v>37674</v>
      </c>
      <c r="D218" s="8" t="s">
        <v>142</v>
      </c>
      <c r="E218" s="8" t="s">
        <v>44</v>
      </c>
      <c r="F218" s="6">
        <v>483</v>
      </c>
      <c r="G218" s="6">
        <v>59</v>
      </c>
      <c r="H218" s="6">
        <v>9</v>
      </c>
      <c r="I218" s="6" t="s">
        <v>15</v>
      </c>
      <c r="J218" s="6" t="s">
        <v>18</v>
      </c>
      <c r="K218" s="6" t="s">
        <v>53</v>
      </c>
      <c r="L218" t="str">
        <f>VLOOKUP(E218,Lookup_Data!$C$7:$E$25,2,FALSE)</f>
        <v>England</v>
      </c>
      <c r="M218" t="str">
        <f>VLOOKUP(E218,Lookup_Data!$C$7:$E$25,3,FALSE)</f>
        <v>NEUAL</v>
      </c>
      <c r="N218" s="12">
        <f t="shared" ref="N218:N227" si="47">IF(E218=E217,0,1)</f>
        <v>0</v>
      </c>
      <c r="O218" s="12">
        <f t="shared" ref="O218:O227" si="48">IF(N218=1,N218,O217+1)</f>
        <v>10</v>
      </c>
      <c r="P218" s="12">
        <f t="shared" si="45"/>
        <v>2</v>
      </c>
      <c r="Q218" s="12">
        <f t="shared" ref="Q218:Q227" si="49">IF(N219=1,1,IF(P218=4,1,0))*ROUNDUP(O218/4,0)</f>
        <v>0</v>
      </c>
      <c r="R218" s="12" t="str">
        <f t="shared" si="46"/>
        <v/>
      </c>
      <c r="S218" s="12" t="str">
        <f t="shared" ref="S218:S227" si="50">IF(Q218=0,"",CONCATENATE(E218," '",R218,"'"))</f>
        <v/>
      </c>
      <c r="T218" s="12">
        <f t="shared" ref="T218:T227" si="51">IF($P218=1,F218,IF($P218=2,F218+F217,IF($P218=3,F218+F217+F216,IF($P218=4,F218+F217+F216+F215,0))))*IF($N219=1,1,IF($P218=4,1,0))</f>
        <v>0</v>
      </c>
      <c r="U218" s="12">
        <f t="shared" ref="U218:U227" si="52">IF($P218=1,G218,IF($P218=2,G218+G217,IF($P218=3,G218+G217+G216,IF($P218=4,G218+G217+G216+G215,0))))*IF($N219=1,1,IF($P218=4,1,0))</f>
        <v>0</v>
      </c>
      <c r="V218" s="12">
        <f t="shared" ref="V218:V227" si="53">IF($P218=1,H218,IF($P218=2,H218+H217,IF($P218=3,H218+H217+H216,IF($P218=4,H218+H217+H216+H215,0))))*IF($N219=1,1,IF($P218=4,1,0))</f>
        <v>0</v>
      </c>
    </row>
    <row r="219" spans="2:22" x14ac:dyDescent="0.2">
      <c r="B219" s="12" t="s">
        <v>187</v>
      </c>
      <c r="C219" s="7">
        <v>37660</v>
      </c>
      <c r="D219" s="8" t="s">
        <v>227</v>
      </c>
      <c r="E219" s="8" t="s">
        <v>44</v>
      </c>
      <c r="F219" s="6">
        <v>472</v>
      </c>
      <c r="G219" s="6">
        <v>60</v>
      </c>
      <c r="H219" s="6">
        <v>8</v>
      </c>
      <c r="I219" s="6" t="s">
        <v>15</v>
      </c>
      <c r="J219" s="6" t="s">
        <v>18</v>
      </c>
      <c r="K219" s="6" t="s">
        <v>17</v>
      </c>
      <c r="L219" t="str">
        <f>VLOOKUP(E219,Lookup_Data!$C$7:$E$25,2,FALSE)</f>
        <v>England</v>
      </c>
      <c r="M219" t="str">
        <f>VLOOKUP(E219,Lookup_Data!$C$7:$E$25,3,FALSE)</f>
        <v>NEUAL</v>
      </c>
      <c r="N219" s="12">
        <f t="shared" si="47"/>
        <v>0</v>
      </c>
      <c r="O219" s="12">
        <f t="shared" si="48"/>
        <v>11</v>
      </c>
      <c r="P219" s="12">
        <f t="shared" si="45"/>
        <v>3</v>
      </c>
      <c r="Q219" s="12">
        <f t="shared" si="49"/>
        <v>0</v>
      </c>
      <c r="R219" s="12" t="str">
        <f t="shared" si="46"/>
        <v/>
      </c>
      <c r="S219" s="12" t="str">
        <f t="shared" si="50"/>
        <v/>
      </c>
      <c r="T219" s="12">
        <f t="shared" si="51"/>
        <v>0</v>
      </c>
      <c r="U219" s="12">
        <f t="shared" si="52"/>
        <v>0</v>
      </c>
      <c r="V219" s="12">
        <f t="shared" si="53"/>
        <v>0</v>
      </c>
    </row>
    <row r="220" spans="2:22" x14ac:dyDescent="0.2">
      <c r="B220" s="12" t="s">
        <v>187</v>
      </c>
      <c r="C220" s="7">
        <v>37660</v>
      </c>
      <c r="D220" s="8" t="s">
        <v>150</v>
      </c>
      <c r="E220" s="8" t="s">
        <v>44</v>
      </c>
      <c r="F220" s="6">
        <v>463</v>
      </c>
      <c r="G220" s="6">
        <v>60</v>
      </c>
      <c r="H220" s="6">
        <v>7</v>
      </c>
      <c r="I220" s="6" t="s">
        <v>22</v>
      </c>
      <c r="J220" s="6" t="s">
        <v>18</v>
      </c>
      <c r="K220" s="6" t="s">
        <v>53</v>
      </c>
      <c r="L220" t="str">
        <f>VLOOKUP(E220,Lookup_Data!$C$7:$E$25,2,FALSE)</f>
        <v>England</v>
      </c>
      <c r="M220" t="str">
        <f>VLOOKUP(E220,Lookup_Data!$C$7:$E$25,3,FALSE)</f>
        <v>NEUAL</v>
      </c>
      <c r="N220" s="12">
        <f t="shared" si="47"/>
        <v>0</v>
      </c>
      <c r="O220" s="12">
        <f t="shared" si="48"/>
        <v>12</v>
      </c>
      <c r="P220" s="12">
        <f t="shared" si="45"/>
        <v>4</v>
      </c>
      <c r="Q220" s="12">
        <f t="shared" si="49"/>
        <v>3</v>
      </c>
      <c r="R220" s="12" t="str">
        <f t="shared" si="46"/>
        <v>C</v>
      </c>
      <c r="S220" s="12" t="str">
        <f t="shared" si="50"/>
        <v>York 'C'</v>
      </c>
      <c r="T220" s="12">
        <f t="shared" si="51"/>
        <v>1905</v>
      </c>
      <c r="U220" s="12">
        <f t="shared" si="52"/>
        <v>239</v>
      </c>
      <c r="V220" s="12">
        <f t="shared" si="53"/>
        <v>31</v>
      </c>
    </row>
    <row r="221" spans="2:22" x14ac:dyDescent="0.2">
      <c r="B221" s="12" t="s">
        <v>187</v>
      </c>
      <c r="C221" s="7">
        <v>37674</v>
      </c>
      <c r="D221" s="8" t="s">
        <v>231</v>
      </c>
      <c r="E221" s="8" t="s">
        <v>44</v>
      </c>
      <c r="F221" s="6">
        <v>461</v>
      </c>
      <c r="G221" s="6">
        <v>60</v>
      </c>
      <c r="H221" s="6">
        <v>14</v>
      </c>
      <c r="I221" s="6" t="s">
        <v>15</v>
      </c>
      <c r="J221" s="6" t="s">
        <v>18</v>
      </c>
      <c r="K221" s="6" t="s">
        <v>17</v>
      </c>
      <c r="L221" t="str">
        <f>VLOOKUP(E221,Lookup_Data!$C$7:$E$25,2,FALSE)</f>
        <v>England</v>
      </c>
      <c r="M221" t="str">
        <f>VLOOKUP(E221,Lookup_Data!$C$7:$E$25,3,FALSE)</f>
        <v>NEUAL</v>
      </c>
      <c r="N221" s="12">
        <f t="shared" si="47"/>
        <v>0</v>
      </c>
      <c r="O221" s="12">
        <f t="shared" si="48"/>
        <v>13</v>
      </c>
      <c r="P221" s="12">
        <f t="shared" si="45"/>
        <v>1</v>
      </c>
      <c r="Q221" s="12">
        <f t="shared" si="49"/>
        <v>0</v>
      </c>
      <c r="R221" s="12" t="str">
        <f t="shared" si="46"/>
        <v/>
      </c>
      <c r="S221" s="12" t="str">
        <f t="shared" si="50"/>
        <v/>
      </c>
      <c r="T221" s="12">
        <f t="shared" si="51"/>
        <v>0</v>
      </c>
      <c r="U221" s="12">
        <f t="shared" si="52"/>
        <v>0</v>
      </c>
      <c r="V221" s="12">
        <f t="shared" si="53"/>
        <v>0</v>
      </c>
    </row>
    <row r="222" spans="2:22" x14ac:dyDescent="0.2">
      <c r="B222" s="12" t="s">
        <v>187</v>
      </c>
      <c r="C222" s="7">
        <v>37660</v>
      </c>
      <c r="D222" s="8" t="s">
        <v>232</v>
      </c>
      <c r="E222" s="8" t="s">
        <v>44</v>
      </c>
      <c r="F222" s="6">
        <v>459</v>
      </c>
      <c r="G222" s="6">
        <v>60</v>
      </c>
      <c r="H222" s="6">
        <v>8</v>
      </c>
      <c r="I222" s="6" t="s">
        <v>15</v>
      </c>
      <c r="J222" s="6" t="s">
        <v>18</v>
      </c>
      <c r="K222" s="6" t="s">
        <v>53</v>
      </c>
      <c r="L222" t="str">
        <f>VLOOKUP(E222,Lookup_Data!$C$7:$E$25,2,FALSE)</f>
        <v>England</v>
      </c>
      <c r="M222" t="str">
        <f>VLOOKUP(E222,Lookup_Data!$C$7:$E$25,3,FALSE)</f>
        <v>NEUAL</v>
      </c>
      <c r="N222" s="12">
        <f t="shared" si="47"/>
        <v>0</v>
      </c>
      <c r="O222" s="12">
        <f t="shared" si="48"/>
        <v>14</v>
      </c>
      <c r="P222" s="12">
        <f t="shared" si="45"/>
        <v>2</v>
      </c>
      <c r="Q222" s="12">
        <f t="shared" si="49"/>
        <v>0</v>
      </c>
      <c r="R222" s="12" t="str">
        <f t="shared" si="46"/>
        <v/>
      </c>
      <c r="S222" s="12" t="str">
        <f t="shared" si="50"/>
        <v/>
      </c>
      <c r="T222" s="12">
        <f t="shared" si="51"/>
        <v>0</v>
      </c>
      <c r="U222" s="12">
        <f t="shared" si="52"/>
        <v>0</v>
      </c>
      <c r="V222" s="12">
        <f t="shared" si="53"/>
        <v>0</v>
      </c>
    </row>
    <row r="223" spans="2:22" x14ac:dyDescent="0.2">
      <c r="B223" s="12" t="s">
        <v>187</v>
      </c>
      <c r="C223" s="7">
        <v>37660</v>
      </c>
      <c r="D223" s="8" t="s">
        <v>237</v>
      </c>
      <c r="E223" s="8" t="s">
        <v>44</v>
      </c>
      <c r="F223" s="6">
        <v>453</v>
      </c>
      <c r="G223" s="6">
        <v>60</v>
      </c>
      <c r="H223" s="6">
        <v>5</v>
      </c>
      <c r="I223" s="6" t="s">
        <v>15</v>
      </c>
      <c r="J223" s="6" t="s">
        <v>18</v>
      </c>
      <c r="K223" s="6" t="s">
        <v>53</v>
      </c>
      <c r="L223" t="str">
        <f>VLOOKUP(E223,Lookup_Data!$C$7:$E$25,2,FALSE)</f>
        <v>England</v>
      </c>
      <c r="M223" t="str">
        <f>VLOOKUP(E223,Lookup_Data!$C$7:$E$25,3,FALSE)</f>
        <v>NEUAL</v>
      </c>
      <c r="N223" s="12">
        <f t="shared" si="47"/>
        <v>0</v>
      </c>
      <c r="O223" s="12">
        <f t="shared" si="48"/>
        <v>15</v>
      </c>
      <c r="P223" s="12">
        <f t="shared" si="45"/>
        <v>3</v>
      </c>
      <c r="Q223" s="12">
        <f t="shared" si="49"/>
        <v>0</v>
      </c>
      <c r="R223" s="12" t="str">
        <f t="shared" si="46"/>
        <v/>
      </c>
      <c r="S223" s="12" t="str">
        <f t="shared" si="50"/>
        <v/>
      </c>
      <c r="T223" s="12">
        <f t="shared" si="51"/>
        <v>0</v>
      </c>
      <c r="U223" s="12">
        <f t="shared" si="52"/>
        <v>0</v>
      </c>
      <c r="V223" s="12">
        <f t="shared" si="53"/>
        <v>0</v>
      </c>
    </row>
    <row r="224" spans="2:22" x14ac:dyDescent="0.2">
      <c r="B224" s="12" t="s">
        <v>187</v>
      </c>
      <c r="C224" s="7">
        <v>37674</v>
      </c>
      <c r="D224" s="8" t="s">
        <v>173</v>
      </c>
      <c r="E224" s="8" t="s">
        <v>44</v>
      </c>
      <c r="F224" s="6">
        <v>441</v>
      </c>
      <c r="G224" s="6">
        <v>60</v>
      </c>
      <c r="H224" s="6">
        <v>6</v>
      </c>
      <c r="I224" s="6" t="s">
        <v>22</v>
      </c>
      <c r="J224" s="6" t="s">
        <v>18</v>
      </c>
      <c r="K224" s="6" t="s">
        <v>53</v>
      </c>
      <c r="L224" t="str">
        <f>VLOOKUP(E224,Lookup_Data!$C$7:$E$25,2,FALSE)</f>
        <v>England</v>
      </c>
      <c r="M224" t="str">
        <f>VLOOKUP(E224,Lookup_Data!$C$7:$E$25,3,FALSE)</f>
        <v>NEUAL</v>
      </c>
      <c r="N224" s="12">
        <f t="shared" si="47"/>
        <v>0</v>
      </c>
      <c r="O224" s="12">
        <f t="shared" si="48"/>
        <v>16</v>
      </c>
      <c r="P224" s="12">
        <f t="shared" si="45"/>
        <v>4</v>
      </c>
      <c r="Q224" s="12">
        <f t="shared" si="49"/>
        <v>4</v>
      </c>
      <c r="R224" s="12" t="str">
        <f t="shared" si="46"/>
        <v>D</v>
      </c>
      <c r="S224" s="12" t="str">
        <f t="shared" si="50"/>
        <v>York 'D'</v>
      </c>
      <c r="T224" s="12">
        <f t="shared" si="51"/>
        <v>1814</v>
      </c>
      <c r="U224" s="12">
        <f t="shared" si="52"/>
        <v>240</v>
      </c>
      <c r="V224" s="12">
        <f t="shared" si="53"/>
        <v>33</v>
      </c>
    </row>
    <row r="225" spans="2:22" x14ac:dyDescent="0.2">
      <c r="B225" s="12" t="s">
        <v>187</v>
      </c>
      <c r="C225" s="7">
        <v>37660</v>
      </c>
      <c r="D225" s="8" t="s">
        <v>175</v>
      </c>
      <c r="E225" s="8" t="s">
        <v>44</v>
      </c>
      <c r="F225" s="6">
        <v>400</v>
      </c>
      <c r="G225" s="6">
        <v>60</v>
      </c>
      <c r="H225" s="6">
        <v>4</v>
      </c>
      <c r="I225" s="6" t="s">
        <v>22</v>
      </c>
      <c r="J225" s="6" t="s">
        <v>18</v>
      </c>
      <c r="K225" s="6" t="s">
        <v>53</v>
      </c>
      <c r="L225" t="str">
        <f>VLOOKUP(E225,Lookup_Data!$C$7:$E$25,2,FALSE)</f>
        <v>England</v>
      </c>
      <c r="M225" t="str">
        <f>VLOOKUP(E225,Lookup_Data!$C$7:$E$25,3,FALSE)</f>
        <v>NEUAL</v>
      </c>
      <c r="N225" s="12">
        <f t="shared" si="47"/>
        <v>0</v>
      </c>
      <c r="O225" s="12">
        <f t="shared" si="48"/>
        <v>17</v>
      </c>
      <c r="P225" s="12">
        <f t="shared" si="45"/>
        <v>1</v>
      </c>
      <c r="Q225" s="12">
        <f t="shared" si="49"/>
        <v>0</v>
      </c>
      <c r="R225" s="12" t="str">
        <f t="shared" si="46"/>
        <v/>
      </c>
      <c r="S225" s="12" t="str">
        <f t="shared" si="50"/>
        <v/>
      </c>
      <c r="T225" s="12">
        <f t="shared" si="51"/>
        <v>0</v>
      </c>
      <c r="U225" s="12">
        <f t="shared" si="52"/>
        <v>0</v>
      </c>
      <c r="V225" s="12">
        <f t="shared" si="53"/>
        <v>0</v>
      </c>
    </row>
    <row r="226" spans="2:22" x14ac:dyDescent="0.2">
      <c r="B226" s="12" t="s">
        <v>187</v>
      </c>
      <c r="C226" s="7">
        <v>37674</v>
      </c>
      <c r="D226" s="8" t="s">
        <v>293</v>
      </c>
      <c r="E226" s="8" t="s">
        <v>44</v>
      </c>
      <c r="F226" s="6">
        <v>328</v>
      </c>
      <c r="G226" s="6">
        <v>58</v>
      </c>
      <c r="H226" s="6">
        <v>2</v>
      </c>
      <c r="I226" s="6" t="s">
        <v>15</v>
      </c>
      <c r="J226" s="6" t="s">
        <v>18</v>
      </c>
      <c r="K226" s="6" t="s">
        <v>17</v>
      </c>
      <c r="L226" t="str">
        <f>VLOOKUP(E226,Lookup_Data!$C$7:$E$25,2,FALSE)</f>
        <v>England</v>
      </c>
      <c r="M226" t="str">
        <f>VLOOKUP(E226,Lookup_Data!$C$7:$E$25,3,FALSE)</f>
        <v>NEUAL</v>
      </c>
      <c r="N226" s="12">
        <f t="shared" si="47"/>
        <v>0</v>
      </c>
      <c r="O226" s="12">
        <f t="shared" si="48"/>
        <v>18</v>
      </c>
      <c r="P226" s="12">
        <f t="shared" si="45"/>
        <v>2</v>
      </c>
      <c r="Q226" s="12">
        <f t="shared" si="49"/>
        <v>5</v>
      </c>
      <c r="R226" s="12" t="str">
        <f t="shared" si="46"/>
        <v>E</v>
      </c>
      <c r="S226" s="12" t="str">
        <f t="shared" si="50"/>
        <v>York 'E'</v>
      </c>
      <c r="T226" s="12">
        <f t="shared" si="51"/>
        <v>728</v>
      </c>
      <c r="U226" s="12">
        <f t="shared" si="52"/>
        <v>118</v>
      </c>
      <c r="V226" s="12">
        <f t="shared" si="53"/>
        <v>6</v>
      </c>
    </row>
    <row r="227" spans="2:22" x14ac:dyDescent="0.2">
      <c r="N227" s="12">
        <f t="shared" si="47"/>
        <v>1</v>
      </c>
      <c r="O227" s="12">
        <f t="shared" si="48"/>
        <v>1</v>
      </c>
      <c r="P227" s="12">
        <f t="shared" si="45"/>
        <v>1</v>
      </c>
      <c r="Q227" s="12">
        <f t="shared" si="49"/>
        <v>0</v>
      </c>
      <c r="R227" s="12" t="str">
        <f t="shared" si="46"/>
        <v/>
      </c>
      <c r="S227" s="12" t="str">
        <f t="shared" si="50"/>
        <v/>
      </c>
      <c r="T227" s="12">
        <f t="shared" si="51"/>
        <v>0</v>
      </c>
      <c r="U227" s="12">
        <f t="shared" si="52"/>
        <v>0</v>
      </c>
      <c r="V227" s="12">
        <f t="shared" si="53"/>
        <v>0</v>
      </c>
    </row>
    <row r="306" spans="2:22" x14ac:dyDescent="0.2">
      <c r="B306" s="1" t="s">
        <v>0</v>
      </c>
      <c r="C306" s="2" t="s">
        <v>1</v>
      </c>
      <c r="D306" s="3" t="s">
        <v>2</v>
      </c>
      <c r="E306" s="3" t="s">
        <v>3</v>
      </c>
      <c r="F306" s="4" t="s">
        <v>4</v>
      </c>
      <c r="G306" s="4" t="s">
        <v>5</v>
      </c>
      <c r="H306" s="4" t="s">
        <v>6</v>
      </c>
      <c r="I306" s="4" t="s">
        <v>7</v>
      </c>
      <c r="J306" s="4" t="s">
        <v>8</v>
      </c>
      <c r="K306" s="4" t="s">
        <v>9</v>
      </c>
      <c r="L306" s="1" t="s">
        <v>10</v>
      </c>
      <c r="M306" s="5" t="s">
        <v>11</v>
      </c>
      <c r="N306" s="5">
        <v>1</v>
      </c>
      <c r="O306" s="5">
        <v>2</v>
      </c>
      <c r="P306" s="5">
        <v>3</v>
      </c>
      <c r="Q306" s="5" t="s">
        <v>505</v>
      </c>
      <c r="R306" s="5" t="s">
        <v>506</v>
      </c>
      <c r="S306" s="5" t="s">
        <v>507</v>
      </c>
      <c r="T306" s="5" t="s">
        <v>502</v>
      </c>
      <c r="U306" s="5" t="s">
        <v>503</v>
      </c>
      <c r="V306" s="5" t="s">
        <v>504</v>
      </c>
    </row>
    <row r="307" spans="2:22" x14ac:dyDescent="0.2">
      <c r="B307" s="12" t="s">
        <v>187</v>
      </c>
      <c r="C307" s="7">
        <v>37675</v>
      </c>
      <c r="D307" s="8" t="s">
        <v>258</v>
      </c>
      <c r="E307" s="8" t="s">
        <v>48</v>
      </c>
      <c r="F307" s="6">
        <v>414</v>
      </c>
      <c r="G307" s="6">
        <v>60</v>
      </c>
      <c r="H307" s="6">
        <v>3</v>
      </c>
      <c r="I307" s="6" t="s">
        <v>15</v>
      </c>
      <c r="J307" s="6" t="s">
        <v>18</v>
      </c>
      <c r="K307" s="6" t="s">
        <v>53</v>
      </c>
      <c r="L307" t="str">
        <f>VLOOKUP(E307,Lookup_Data!$C$7:$E$25,2,FALSE)</f>
        <v>Scotland</v>
      </c>
      <c r="M307" t="str">
        <f>VLOOKUP(E307,Lookup_Data!$C$7:$E$25,3,FALSE)</f>
        <v>SUSF</v>
      </c>
      <c r="N307" s="12">
        <f t="shared" ref="N307:N362" si="54">IF(E307=E306,0,1)</f>
        <v>1</v>
      </c>
      <c r="O307" s="12">
        <f t="shared" ref="O307:O362" si="55">IF(N307=1,N307,O306+1)</f>
        <v>1</v>
      </c>
      <c r="P307" s="12">
        <f t="shared" ref="P307:P371" si="56">IF(O307&lt;4,O307,3+O307-3*ROUNDUP(O307/3,0))</f>
        <v>1</v>
      </c>
      <c r="Q307" s="12">
        <f t="shared" ref="Q307:Q362" si="57">IF(N308=1,1,IF(P307=3,1,0))*ROUNDUP(O307/3,0)</f>
        <v>0</v>
      </c>
      <c r="R307" s="12" t="str">
        <f t="shared" ref="R307:R371" si="58">IF(Q307=1,"Nov1",IF(Q307=2,"Nov2",IF(Q307=3,"Nov3",IF(Q307=4,"Nov4",IF(Q307=5,"Nov5",IF(Q307=6,"Nov6",IF(Q307=7,"Nov7",IF(Q307=8,"Nov8",""))))))))</f>
        <v/>
      </c>
      <c r="S307" s="12" t="str">
        <f t="shared" ref="S307:S362" si="59">IF(Q307=0,"",CONCATENATE(E307," '",R307,"'"))</f>
        <v/>
      </c>
      <c r="T307" s="12">
        <f>IF($P307=1,F307,IF($P307=2,F307+F306,IF($P307=3,F307+F306+F305,IF($P307=4,F307+F306+F305+F304,0))))*IF($N308=1,1,IF($P307=3,1,0))</f>
        <v>0</v>
      </c>
      <c r="U307" s="12">
        <f>IF($P307=1,G307,IF($P307=2,G307+G306,IF($P307=3,G307+G306+G305,IF($P307=4,G307+G306+G158+G157,0))))*IF($N308=1,1,IF($P307=3,1,0))</f>
        <v>0</v>
      </c>
      <c r="V307" s="12">
        <f>IF($P307=1,H307,IF($P307=2,H307+H306,IF($P307=3,H307+H306+H305,IF($P307=4,H307+H306+H305+H304,0))))*IF($N308=1,1,IF($P307=3,1,0))</f>
        <v>0</v>
      </c>
    </row>
    <row r="308" spans="2:22" x14ac:dyDescent="0.2">
      <c r="B308" s="12" t="s">
        <v>187</v>
      </c>
      <c r="C308" s="7">
        <v>37675</v>
      </c>
      <c r="D308" s="8" t="s">
        <v>292</v>
      </c>
      <c r="E308" s="8" t="s">
        <v>48</v>
      </c>
      <c r="F308" s="6">
        <v>341</v>
      </c>
      <c r="G308" s="6">
        <v>58</v>
      </c>
      <c r="H308" s="6">
        <v>2</v>
      </c>
      <c r="I308" s="6" t="s">
        <v>22</v>
      </c>
      <c r="J308" s="6" t="s">
        <v>18</v>
      </c>
      <c r="K308" s="6" t="s">
        <v>53</v>
      </c>
      <c r="L308" t="str">
        <f>VLOOKUP(E308,Lookup_Data!$C$7:$E$25,2,FALSE)</f>
        <v>Scotland</v>
      </c>
      <c r="M308" t="str">
        <f>VLOOKUP(E308,Lookup_Data!$C$7:$E$25,3,FALSE)</f>
        <v>SUSF</v>
      </c>
      <c r="N308" s="12">
        <f t="shared" si="54"/>
        <v>0</v>
      </c>
      <c r="O308" s="12">
        <f t="shared" si="55"/>
        <v>2</v>
      </c>
      <c r="P308" s="12">
        <f t="shared" si="56"/>
        <v>2</v>
      </c>
      <c r="Q308" s="12">
        <f t="shared" si="57"/>
        <v>0</v>
      </c>
      <c r="R308" s="12" t="str">
        <f t="shared" si="58"/>
        <v/>
      </c>
      <c r="S308" s="12" t="str">
        <f t="shared" si="59"/>
        <v/>
      </c>
      <c r="T308" s="12">
        <f t="shared" ref="T308:T371" si="60">IF($P308=1,F308,IF($P308=2,F308+F307,IF($P308=3,F308+F307+F306,IF($P308=4,F308+F307+F306+F305,0))))*IF($N309=1,1,IF($P308=3,1,0))</f>
        <v>0</v>
      </c>
      <c r="U308" s="12">
        <f t="shared" ref="U308:U371" si="61">IF($P308=1,G308,IF($P308=2,G308+G307,IF($P308=3,G308+G307+G306,IF($P308=4,G308+G307+G159+G158,0))))*IF($N309=1,1,IF($P308=3,1,0))</f>
        <v>0</v>
      </c>
      <c r="V308" s="12">
        <f t="shared" ref="V308:V371" si="62">IF($P308=1,H308,IF($P308=2,H308+H307,IF($P308=3,H308+H307+H306,IF($P308=4,H308+H307+H306+H305,0))))*IF($N309=1,1,IF($P308=3,1,0))</f>
        <v>0</v>
      </c>
    </row>
    <row r="309" spans="2:22" x14ac:dyDescent="0.2">
      <c r="B309" s="12" t="s">
        <v>187</v>
      </c>
      <c r="C309" s="7">
        <v>37675</v>
      </c>
      <c r="D309" s="8" t="s">
        <v>295</v>
      </c>
      <c r="E309" s="8" t="s">
        <v>48</v>
      </c>
      <c r="F309" s="6">
        <v>309</v>
      </c>
      <c r="G309" s="6">
        <v>55</v>
      </c>
      <c r="H309" s="6">
        <v>3</v>
      </c>
      <c r="I309" s="6" t="s">
        <v>22</v>
      </c>
      <c r="J309" s="6" t="s">
        <v>18</v>
      </c>
      <c r="K309" s="6" t="s">
        <v>53</v>
      </c>
      <c r="L309" t="str">
        <f>VLOOKUP(E309,Lookup_Data!$C$7:$E$25,2,FALSE)</f>
        <v>Scotland</v>
      </c>
      <c r="M309" t="str">
        <f>VLOOKUP(E309,Lookup_Data!$C$7:$E$25,3,FALSE)</f>
        <v>SUSF</v>
      </c>
      <c r="N309" s="12">
        <f t="shared" si="54"/>
        <v>0</v>
      </c>
      <c r="O309" s="12">
        <f t="shared" si="55"/>
        <v>3</v>
      </c>
      <c r="P309" s="12">
        <f t="shared" si="56"/>
        <v>3</v>
      </c>
      <c r="Q309" s="12">
        <f t="shared" si="57"/>
        <v>1</v>
      </c>
      <c r="R309" s="12" t="str">
        <f t="shared" si="58"/>
        <v>Nov1</v>
      </c>
      <c r="S309" s="12" t="str">
        <f t="shared" si="59"/>
        <v>Aberdeen 'Nov1'</v>
      </c>
      <c r="T309" s="12">
        <f t="shared" si="60"/>
        <v>1064</v>
      </c>
      <c r="U309" s="12">
        <f t="shared" si="61"/>
        <v>173</v>
      </c>
      <c r="V309" s="12">
        <f t="shared" si="62"/>
        <v>8</v>
      </c>
    </row>
    <row r="310" spans="2:22" x14ac:dyDescent="0.2">
      <c r="B310" s="12" t="s">
        <v>187</v>
      </c>
      <c r="C310" s="7">
        <v>37680</v>
      </c>
      <c r="D310" s="8" t="s">
        <v>160</v>
      </c>
      <c r="E310" s="8" t="s">
        <v>79</v>
      </c>
      <c r="F310" s="6">
        <v>419</v>
      </c>
      <c r="G310" s="6">
        <v>60</v>
      </c>
      <c r="H310" s="6">
        <v>4</v>
      </c>
      <c r="I310" s="6" t="s">
        <v>22</v>
      </c>
      <c r="J310" s="6" t="s">
        <v>80</v>
      </c>
      <c r="K310" s="6" t="s">
        <v>53</v>
      </c>
      <c r="L310" t="str">
        <f>VLOOKUP(E310,Lookup_Data!$C$7:$E$25,2,FALSE)</f>
        <v>Wales</v>
      </c>
      <c r="M310" t="str">
        <f>VLOOKUP(E310,Lookup_Data!$C$7:$E$25,3,FALSE)</f>
        <v>None</v>
      </c>
      <c r="N310" s="12">
        <f t="shared" si="54"/>
        <v>1</v>
      </c>
      <c r="O310" s="12">
        <f t="shared" si="55"/>
        <v>1</v>
      </c>
      <c r="P310" s="12">
        <f t="shared" si="56"/>
        <v>1</v>
      </c>
      <c r="Q310" s="12">
        <f t="shared" si="57"/>
        <v>1</v>
      </c>
      <c r="R310" s="12" t="str">
        <f t="shared" si="58"/>
        <v>Nov1</v>
      </c>
      <c r="S310" s="12" t="str">
        <f t="shared" si="59"/>
        <v>Bangor 'Nov1'</v>
      </c>
      <c r="T310" s="12">
        <f t="shared" si="60"/>
        <v>419</v>
      </c>
      <c r="U310" s="12">
        <f t="shared" si="61"/>
        <v>60</v>
      </c>
      <c r="V310" s="12">
        <f t="shared" si="62"/>
        <v>4</v>
      </c>
    </row>
    <row r="311" spans="2:22" x14ac:dyDescent="0.2">
      <c r="B311" s="12" t="s">
        <v>187</v>
      </c>
      <c r="C311" s="7">
        <v>37674</v>
      </c>
      <c r="D311" s="8" t="s">
        <v>127</v>
      </c>
      <c r="E311" s="8" t="s">
        <v>36</v>
      </c>
      <c r="F311" s="6">
        <v>485</v>
      </c>
      <c r="G311" s="6">
        <v>60</v>
      </c>
      <c r="H311" s="6">
        <v>11</v>
      </c>
      <c r="I311" s="6" t="s">
        <v>15</v>
      </c>
      <c r="J311" s="6" t="s">
        <v>18</v>
      </c>
      <c r="K311" s="6" t="s">
        <v>53</v>
      </c>
      <c r="L311" t="str">
        <f>VLOOKUP(E311,Lookup_Data!$C$7:$E$25,2,FALSE)</f>
        <v>England</v>
      </c>
      <c r="M311" t="str">
        <f>VLOOKUP(E311,Lookup_Data!$C$7:$E$25,3,FALSE)</f>
        <v>SWWU</v>
      </c>
      <c r="N311" s="12">
        <f t="shared" si="54"/>
        <v>1</v>
      </c>
      <c r="O311" s="12">
        <f t="shared" si="55"/>
        <v>1</v>
      </c>
      <c r="P311" s="12">
        <f t="shared" si="56"/>
        <v>1</v>
      </c>
      <c r="Q311" s="12">
        <f t="shared" si="57"/>
        <v>0</v>
      </c>
      <c r="R311" s="12" t="str">
        <f t="shared" si="58"/>
        <v/>
      </c>
      <c r="S311" s="12" t="str">
        <f t="shared" si="59"/>
        <v/>
      </c>
      <c r="T311" s="12">
        <f t="shared" si="60"/>
        <v>0</v>
      </c>
      <c r="U311" s="12">
        <f t="shared" si="61"/>
        <v>0</v>
      </c>
      <c r="V311" s="12">
        <f t="shared" si="62"/>
        <v>0</v>
      </c>
    </row>
    <row r="312" spans="2:22" x14ac:dyDescent="0.2">
      <c r="B312" s="12" t="s">
        <v>187</v>
      </c>
      <c r="C312" s="7">
        <v>37674</v>
      </c>
      <c r="D312" s="8" t="s">
        <v>239</v>
      </c>
      <c r="E312" s="8" t="s">
        <v>36</v>
      </c>
      <c r="F312" s="6">
        <v>452</v>
      </c>
      <c r="G312" s="6">
        <v>60</v>
      </c>
      <c r="H312" s="6">
        <v>2</v>
      </c>
      <c r="I312" s="6" t="s">
        <v>15</v>
      </c>
      <c r="J312" s="6" t="s">
        <v>18</v>
      </c>
      <c r="K312" s="6" t="s">
        <v>53</v>
      </c>
      <c r="L312" t="str">
        <f>VLOOKUP(E312,Lookup_Data!$C$7:$E$25,2,FALSE)</f>
        <v>England</v>
      </c>
      <c r="M312" t="str">
        <f>VLOOKUP(E312,Lookup_Data!$C$7:$E$25,3,FALSE)</f>
        <v>SWWU</v>
      </c>
      <c r="N312" s="12">
        <f t="shared" si="54"/>
        <v>0</v>
      </c>
      <c r="O312" s="12">
        <f t="shared" si="55"/>
        <v>2</v>
      </c>
      <c r="P312" s="12">
        <f t="shared" si="56"/>
        <v>2</v>
      </c>
      <c r="Q312" s="12">
        <f t="shared" si="57"/>
        <v>0</v>
      </c>
      <c r="R312" s="12" t="str">
        <f t="shared" si="58"/>
        <v/>
      </c>
      <c r="S312" s="12" t="str">
        <f t="shared" si="59"/>
        <v/>
      </c>
      <c r="T312" s="12">
        <f t="shared" si="60"/>
        <v>0</v>
      </c>
      <c r="U312" s="12">
        <f t="shared" si="61"/>
        <v>0</v>
      </c>
      <c r="V312" s="12">
        <f t="shared" si="62"/>
        <v>0</v>
      </c>
    </row>
    <row r="313" spans="2:22" x14ac:dyDescent="0.2">
      <c r="B313" s="12" t="s">
        <v>187</v>
      </c>
      <c r="C313" s="7">
        <v>37674</v>
      </c>
      <c r="D313" s="13" t="s">
        <v>277</v>
      </c>
      <c r="E313" s="8" t="s">
        <v>36</v>
      </c>
      <c r="F313" s="6">
        <v>383</v>
      </c>
      <c r="G313" s="6">
        <v>60</v>
      </c>
      <c r="H313" s="6">
        <v>3</v>
      </c>
      <c r="I313" s="6" t="s">
        <v>15</v>
      </c>
      <c r="J313" s="6" t="s">
        <v>18</v>
      </c>
      <c r="K313" s="6" t="s">
        <v>53</v>
      </c>
      <c r="L313" t="str">
        <f>VLOOKUP(E313,Lookup_Data!$C$7:$E$25,2,FALSE)</f>
        <v>England</v>
      </c>
      <c r="M313" t="str">
        <f>VLOOKUP(E313,Lookup_Data!$C$7:$E$25,3,FALSE)</f>
        <v>SWWU</v>
      </c>
      <c r="N313" s="12">
        <f t="shared" si="54"/>
        <v>0</v>
      </c>
      <c r="O313" s="12">
        <f t="shared" si="55"/>
        <v>3</v>
      </c>
      <c r="P313" s="12">
        <f t="shared" si="56"/>
        <v>3</v>
      </c>
      <c r="Q313" s="12">
        <f t="shared" si="57"/>
        <v>1</v>
      </c>
      <c r="R313" s="12" t="str">
        <f t="shared" si="58"/>
        <v>Nov1</v>
      </c>
      <c r="S313" s="12" t="str">
        <f t="shared" si="59"/>
        <v>Bath 'Nov1'</v>
      </c>
      <c r="T313" s="12">
        <f t="shared" si="60"/>
        <v>1320</v>
      </c>
      <c r="U313" s="12">
        <f t="shared" si="61"/>
        <v>180</v>
      </c>
      <c r="V313" s="12">
        <f t="shared" si="62"/>
        <v>16</v>
      </c>
    </row>
    <row r="314" spans="2:22" x14ac:dyDescent="0.2">
      <c r="B314" s="12" t="s">
        <v>187</v>
      </c>
      <c r="C314" s="7">
        <v>37674</v>
      </c>
      <c r="D314" s="8" t="s">
        <v>304</v>
      </c>
      <c r="E314" s="8" t="s">
        <v>36</v>
      </c>
      <c r="F314" s="6">
        <v>251</v>
      </c>
      <c r="G314" s="6">
        <v>47</v>
      </c>
      <c r="H314" s="6">
        <v>3</v>
      </c>
      <c r="I314" s="6" t="s">
        <v>15</v>
      </c>
      <c r="J314" s="6" t="s">
        <v>18</v>
      </c>
      <c r="K314" s="6" t="s">
        <v>53</v>
      </c>
      <c r="L314" t="str">
        <f>VLOOKUP(E314,Lookup_Data!$C$7:$E$25,2,FALSE)</f>
        <v>England</v>
      </c>
      <c r="M314" t="str">
        <f>VLOOKUP(E314,Lookup_Data!$C$7:$E$25,3,FALSE)</f>
        <v>SWWU</v>
      </c>
      <c r="N314" s="12">
        <f t="shared" si="54"/>
        <v>0</v>
      </c>
      <c r="O314" s="12">
        <f t="shared" si="55"/>
        <v>4</v>
      </c>
      <c r="P314" s="12">
        <f t="shared" si="56"/>
        <v>1</v>
      </c>
      <c r="Q314" s="12">
        <f t="shared" si="57"/>
        <v>2</v>
      </c>
      <c r="R314" s="12" t="str">
        <f t="shared" si="58"/>
        <v>Nov2</v>
      </c>
      <c r="S314" s="12" t="str">
        <f t="shared" si="59"/>
        <v>Bath 'Nov2'</v>
      </c>
      <c r="T314" s="12">
        <f t="shared" si="60"/>
        <v>251</v>
      </c>
      <c r="U314" s="12">
        <f t="shared" si="61"/>
        <v>47</v>
      </c>
      <c r="V314" s="12">
        <f t="shared" si="62"/>
        <v>3</v>
      </c>
    </row>
    <row r="315" spans="2:22" x14ac:dyDescent="0.2">
      <c r="B315" s="12" t="s">
        <v>187</v>
      </c>
      <c r="C315" s="7">
        <v>37660</v>
      </c>
      <c r="D315" s="8" t="s">
        <v>159</v>
      </c>
      <c r="E315" s="8" t="s">
        <v>21</v>
      </c>
      <c r="F315" s="6">
        <v>461</v>
      </c>
      <c r="G315" s="6">
        <v>60</v>
      </c>
      <c r="H315" s="6">
        <v>6</v>
      </c>
      <c r="I315" s="6" t="s">
        <v>15</v>
      </c>
      <c r="J315" s="6" t="s">
        <v>18</v>
      </c>
      <c r="K315" s="6" t="s">
        <v>53</v>
      </c>
      <c r="L315" t="str">
        <f>VLOOKUP(E315,Lookup_Data!$C$7:$E$25,2,FALSE)</f>
        <v>England</v>
      </c>
      <c r="M315" t="str">
        <f>VLOOKUP(E315,Lookup_Data!$C$7:$E$25,3,FALSE)</f>
        <v>BUTTS</v>
      </c>
      <c r="N315" s="12">
        <f t="shared" si="54"/>
        <v>1</v>
      </c>
      <c r="O315" s="12">
        <f t="shared" si="55"/>
        <v>1</v>
      </c>
      <c r="P315" s="12">
        <f t="shared" si="56"/>
        <v>1</v>
      </c>
      <c r="Q315" s="12">
        <f t="shared" si="57"/>
        <v>0</v>
      </c>
      <c r="R315" s="12" t="str">
        <f t="shared" si="58"/>
        <v/>
      </c>
      <c r="S315" s="12" t="str">
        <f t="shared" si="59"/>
        <v/>
      </c>
      <c r="T315" s="12">
        <f t="shared" si="60"/>
        <v>0</v>
      </c>
      <c r="U315" s="12">
        <f t="shared" si="61"/>
        <v>0</v>
      </c>
      <c r="V315" s="12">
        <f t="shared" si="62"/>
        <v>0</v>
      </c>
    </row>
    <row r="316" spans="2:22" x14ac:dyDescent="0.2">
      <c r="B316" s="12" t="s">
        <v>187</v>
      </c>
      <c r="C316" s="7">
        <v>37674</v>
      </c>
      <c r="D316" s="8" t="s">
        <v>101</v>
      </c>
      <c r="E316" s="8" t="s">
        <v>21</v>
      </c>
      <c r="F316" s="6">
        <v>456</v>
      </c>
      <c r="G316" s="6">
        <v>60</v>
      </c>
      <c r="H316" s="6">
        <v>4</v>
      </c>
      <c r="I316" s="6" t="s">
        <v>22</v>
      </c>
      <c r="J316" s="6" t="s">
        <v>18</v>
      </c>
      <c r="K316" s="6" t="s">
        <v>53</v>
      </c>
      <c r="L316" t="str">
        <f>VLOOKUP(E316,Lookup_Data!$C$7:$E$25,2,FALSE)</f>
        <v>England</v>
      </c>
      <c r="M316" t="str">
        <f>VLOOKUP(E316,Lookup_Data!$C$7:$E$25,3,FALSE)</f>
        <v>BUTTS</v>
      </c>
      <c r="N316" s="12">
        <f t="shared" si="54"/>
        <v>0</v>
      </c>
      <c r="O316" s="12">
        <f t="shared" si="55"/>
        <v>2</v>
      </c>
      <c r="P316" s="12">
        <f t="shared" si="56"/>
        <v>2</v>
      </c>
      <c r="Q316" s="12">
        <f t="shared" si="57"/>
        <v>0</v>
      </c>
      <c r="R316" s="12" t="str">
        <f t="shared" si="58"/>
        <v/>
      </c>
      <c r="S316" s="12" t="str">
        <f t="shared" si="59"/>
        <v/>
      </c>
      <c r="T316" s="12">
        <f t="shared" si="60"/>
        <v>0</v>
      </c>
      <c r="U316" s="12">
        <f t="shared" si="61"/>
        <v>0</v>
      </c>
      <c r="V316" s="12">
        <f t="shared" si="62"/>
        <v>0</v>
      </c>
    </row>
    <row r="317" spans="2:22" x14ac:dyDescent="0.2">
      <c r="B317" s="12" t="s">
        <v>187</v>
      </c>
      <c r="C317" s="7">
        <v>37667</v>
      </c>
      <c r="D317" s="8" t="s">
        <v>140</v>
      </c>
      <c r="E317" s="8" t="s">
        <v>21</v>
      </c>
      <c r="F317" s="6">
        <v>453</v>
      </c>
      <c r="G317" s="6">
        <v>60</v>
      </c>
      <c r="H317" s="6">
        <v>5</v>
      </c>
      <c r="I317" s="6" t="s">
        <v>15</v>
      </c>
      <c r="J317" s="6" t="s">
        <v>18</v>
      </c>
      <c r="K317" s="6" t="s">
        <v>53</v>
      </c>
      <c r="L317" t="str">
        <f>VLOOKUP(E317,Lookup_Data!$C$7:$E$25,2,FALSE)</f>
        <v>England</v>
      </c>
      <c r="M317" t="str">
        <f>VLOOKUP(E317,Lookup_Data!$C$7:$E$25,3,FALSE)</f>
        <v>BUTTS</v>
      </c>
      <c r="N317" s="12">
        <f t="shared" si="54"/>
        <v>0</v>
      </c>
      <c r="O317" s="12">
        <f t="shared" si="55"/>
        <v>3</v>
      </c>
      <c r="P317" s="12">
        <f t="shared" si="56"/>
        <v>3</v>
      </c>
      <c r="Q317" s="12">
        <f t="shared" si="57"/>
        <v>1</v>
      </c>
      <c r="R317" s="12" t="str">
        <f t="shared" si="58"/>
        <v>Nov1</v>
      </c>
      <c r="S317" s="12" t="str">
        <f t="shared" si="59"/>
        <v>Birmingham 'Nov1'</v>
      </c>
      <c r="T317" s="12">
        <f t="shared" si="60"/>
        <v>1370</v>
      </c>
      <c r="U317" s="12">
        <f t="shared" si="61"/>
        <v>180</v>
      </c>
      <c r="V317" s="12">
        <f t="shared" si="62"/>
        <v>15</v>
      </c>
    </row>
    <row r="318" spans="2:22" x14ac:dyDescent="0.2">
      <c r="B318" s="12" t="s">
        <v>187</v>
      </c>
      <c r="C318" s="7">
        <v>37660</v>
      </c>
      <c r="D318" s="8" t="s">
        <v>163</v>
      </c>
      <c r="E318" s="8" t="s">
        <v>21</v>
      </c>
      <c r="F318" s="6">
        <v>439</v>
      </c>
      <c r="G318" s="6">
        <v>60</v>
      </c>
      <c r="H318" s="6">
        <v>7</v>
      </c>
      <c r="I318" s="6" t="s">
        <v>15</v>
      </c>
      <c r="J318" s="6" t="s">
        <v>18</v>
      </c>
      <c r="K318" s="6" t="s">
        <v>53</v>
      </c>
      <c r="L318" t="str">
        <f>VLOOKUP(E318,Lookup_Data!$C$7:$E$25,2,FALSE)</f>
        <v>England</v>
      </c>
      <c r="M318" t="str">
        <f>VLOOKUP(E318,Lookup_Data!$C$7:$E$25,3,FALSE)</f>
        <v>BUTTS</v>
      </c>
      <c r="N318" s="12">
        <f t="shared" si="54"/>
        <v>0</v>
      </c>
      <c r="O318" s="12">
        <f t="shared" si="55"/>
        <v>4</v>
      </c>
      <c r="P318" s="12">
        <f t="shared" si="56"/>
        <v>1</v>
      </c>
      <c r="Q318" s="12">
        <f t="shared" si="57"/>
        <v>0</v>
      </c>
      <c r="R318" s="12" t="str">
        <f t="shared" si="58"/>
        <v/>
      </c>
      <c r="S318" s="12" t="str">
        <f t="shared" si="59"/>
        <v/>
      </c>
      <c r="T318" s="12">
        <f t="shared" si="60"/>
        <v>0</v>
      </c>
      <c r="U318" s="12">
        <f t="shared" si="61"/>
        <v>0</v>
      </c>
      <c r="V318" s="12">
        <f t="shared" si="62"/>
        <v>0</v>
      </c>
    </row>
    <row r="319" spans="2:22" x14ac:dyDescent="0.2">
      <c r="B319" s="12" t="s">
        <v>187</v>
      </c>
      <c r="C319" s="7">
        <v>37674</v>
      </c>
      <c r="D319" s="8" t="s">
        <v>269</v>
      </c>
      <c r="E319" s="8" t="s">
        <v>21</v>
      </c>
      <c r="F319" s="6">
        <v>394</v>
      </c>
      <c r="G319" s="6">
        <v>60</v>
      </c>
      <c r="H319" s="6">
        <v>6</v>
      </c>
      <c r="I319" s="6" t="s">
        <v>22</v>
      </c>
      <c r="J319" s="6" t="s">
        <v>18</v>
      </c>
      <c r="K319" s="6" t="s">
        <v>53</v>
      </c>
      <c r="L319" t="str">
        <f>VLOOKUP(E319,Lookup_Data!$C$7:$E$25,2,FALSE)</f>
        <v>England</v>
      </c>
      <c r="M319" t="str">
        <f>VLOOKUP(E319,Lookup_Data!$C$7:$E$25,3,FALSE)</f>
        <v>BUTTS</v>
      </c>
      <c r="N319" s="12">
        <f t="shared" si="54"/>
        <v>0</v>
      </c>
      <c r="O319" s="12">
        <f t="shared" si="55"/>
        <v>5</v>
      </c>
      <c r="P319" s="12">
        <f t="shared" si="56"/>
        <v>2</v>
      </c>
      <c r="Q319" s="12">
        <f t="shared" si="57"/>
        <v>0</v>
      </c>
      <c r="R319" s="12" t="str">
        <f t="shared" si="58"/>
        <v/>
      </c>
      <c r="S319" s="12" t="str">
        <f t="shared" si="59"/>
        <v/>
      </c>
      <c r="T319" s="12">
        <f t="shared" si="60"/>
        <v>0</v>
      </c>
      <c r="U319" s="12">
        <f t="shared" si="61"/>
        <v>0</v>
      </c>
      <c r="V319" s="12">
        <f t="shared" si="62"/>
        <v>0</v>
      </c>
    </row>
    <row r="320" spans="2:22" x14ac:dyDescent="0.2">
      <c r="B320" s="12" t="s">
        <v>187</v>
      </c>
      <c r="C320" s="7">
        <v>37667</v>
      </c>
      <c r="D320" s="8" t="s">
        <v>273</v>
      </c>
      <c r="E320" s="8" t="s">
        <v>21</v>
      </c>
      <c r="F320" s="6">
        <v>391</v>
      </c>
      <c r="G320" s="6">
        <v>57</v>
      </c>
      <c r="H320" s="6">
        <v>4</v>
      </c>
      <c r="I320" s="6" t="s">
        <v>15</v>
      </c>
      <c r="J320" s="6" t="s">
        <v>18</v>
      </c>
      <c r="K320" s="6" t="s">
        <v>53</v>
      </c>
      <c r="L320" t="str">
        <f>VLOOKUP(E320,Lookup_Data!$C$7:$E$25,2,FALSE)</f>
        <v>England</v>
      </c>
      <c r="M320" t="str">
        <f>VLOOKUP(E320,Lookup_Data!$C$7:$E$25,3,FALSE)</f>
        <v>BUTTS</v>
      </c>
      <c r="N320" s="12">
        <f t="shared" si="54"/>
        <v>0</v>
      </c>
      <c r="O320" s="12">
        <f t="shared" si="55"/>
        <v>6</v>
      </c>
      <c r="P320" s="12">
        <f t="shared" si="56"/>
        <v>3</v>
      </c>
      <c r="Q320" s="12">
        <f t="shared" si="57"/>
        <v>2</v>
      </c>
      <c r="R320" s="12" t="str">
        <f t="shared" si="58"/>
        <v>Nov2</v>
      </c>
      <c r="S320" s="12" t="str">
        <f t="shared" si="59"/>
        <v>Birmingham 'Nov2'</v>
      </c>
      <c r="T320" s="12">
        <f t="shared" si="60"/>
        <v>1224</v>
      </c>
      <c r="U320" s="12">
        <f t="shared" si="61"/>
        <v>177</v>
      </c>
      <c r="V320" s="12">
        <f t="shared" si="62"/>
        <v>17</v>
      </c>
    </row>
    <row r="321" spans="2:22" x14ac:dyDescent="0.2">
      <c r="B321" s="12" t="s">
        <v>187</v>
      </c>
      <c r="C321" s="7">
        <v>37660</v>
      </c>
      <c r="D321" s="8" t="s">
        <v>276</v>
      </c>
      <c r="E321" s="8" t="s">
        <v>21</v>
      </c>
      <c r="F321" s="6">
        <v>384</v>
      </c>
      <c r="G321" s="6">
        <v>57</v>
      </c>
      <c r="H321" s="6">
        <v>3</v>
      </c>
      <c r="I321" s="6" t="s">
        <v>15</v>
      </c>
      <c r="J321" s="6" t="s">
        <v>18</v>
      </c>
      <c r="K321" s="6" t="s">
        <v>53</v>
      </c>
      <c r="L321" t="str">
        <f>VLOOKUP(E321,Lookup_Data!$C$7:$E$25,2,FALSE)</f>
        <v>England</v>
      </c>
      <c r="M321" t="str">
        <f>VLOOKUP(E321,Lookup_Data!$C$7:$E$25,3,FALSE)</f>
        <v>BUTTS</v>
      </c>
      <c r="N321" s="12">
        <f t="shared" si="54"/>
        <v>0</v>
      </c>
      <c r="O321" s="12">
        <f t="shared" si="55"/>
        <v>7</v>
      </c>
      <c r="P321" s="12">
        <f t="shared" si="56"/>
        <v>1</v>
      </c>
      <c r="Q321" s="12">
        <f t="shared" si="57"/>
        <v>0</v>
      </c>
      <c r="R321" s="12" t="str">
        <f t="shared" si="58"/>
        <v/>
      </c>
      <c r="S321" s="12" t="str">
        <f t="shared" si="59"/>
        <v/>
      </c>
      <c r="T321" s="12">
        <f t="shared" si="60"/>
        <v>0</v>
      </c>
      <c r="U321" s="12">
        <f t="shared" si="61"/>
        <v>0</v>
      </c>
      <c r="V321" s="12">
        <f t="shared" si="62"/>
        <v>0</v>
      </c>
    </row>
    <row r="322" spans="2:22" x14ac:dyDescent="0.2">
      <c r="B322" s="12" t="s">
        <v>187</v>
      </c>
      <c r="C322" s="7">
        <v>37667</v>
      </c>
      <c r="D322" s="8" t="s">
        <v>288</v>
      </c>
      <c r="E322" s="8" t="s">
        <v>21</v>
      </c>
      <c r="F322" s="6">
        <v>352</v>
      </c>
      <c r="G322" s="6">
        <v>58</v>
      </c>
      <c r="H322" s="6">
        <v>3</v>
      </c>
      <c r="I322" s="6" t="s">
        <v>22</v>
      </c>
      <c r="J322" s="6" t="s">
        <v>18</v>
      </c>
      <c r="K322" s="6" t="s">
        <v>53</v>
      </c>
      <c r="L322" t="str">
        <f>VLOOKUP(E322,Lookup_Data!$C$7:$E$25,2,FALSE)</f>
        <v>England</v>
      </c>
      <c r="M322" t="str">
        <f>VLOOKUP(E322,Lookup_Data!$C$7:$E$25,3,FALSE)</f>
        <v>BUTTS</v>
      </c>
      <c r="N322" s="12">
        <f t="shared" si="54"/>
        <v>0</v>
      </c>
      <c r="O322" s="12">
        <f t="shared" si="55"/>
        <v>8</v>
      </c>
      <c r="P322" s="12">
        <f t="shared" si="56"/>
        <v>2</v>
      </c>
      <c r="Q322" s="12">
        <f t="shared" si="57"/>
        <v>0</v>
      </c>
      <c r="R322" s="12" t="str">
        <f t="shared" si="58"/>
        <v/>
      </c>
      <c r="S322" s="12" t="str">
        <f t="shared" si="59"/>
        <v/>
      </c>
      <c r="T322" s="12">
        <f t="shared" si="60"/>
        <v>0</v>
      </c>
      <c r="U322" s="12">
        <f t="shared" si="61"/>
        <v>0</v>
      </c>
      <c r="V322" s="12">
        <f t="shared" si="62"/>
        <v>0</v>
      </c>
    </row>
    <row r="323" spans="2:22" x14ac:dyDescent="0.2">
      <c r="B323" s="12" t="s">
        <v>187</v>
      </c>
      <c r="C323" s="7">
        <v>37660</v>
      </c>
      <c r="D323" s="8" t="s">
        <v>161</v>
      </c>
      <c r="E323" s="8" t="s">
        <v>21</v>
      </c>
      <c r="F323" s="6">
        <v>335</v>
      </c>
      <c r="G323" s="6">
        <v>58</v>
      </c>
      <c r="H323" s="6">
        <v>3</v>
      </c>
      <c r="I323" s="6" t="s">
        <v>15</v>
      </c>
      <c r="J323" s="6" t="s">
        <v>18</v>
      </c>
      <c r="K323" s="6" t="s">
        <v>53</v>
      </c>
      <c r="L323" t="str">
        <f>VLOOKUP(E323,Lookup_Data!$C$7:$E$25,2,FALSE)</f>
        <v>England</v>
      </c>
      <c r="M323" t="str">
        <f>VLOOKUP(E323,Lookup_Data!$C$7:$E$25,3,FALSE)</f>
        <v>BUTTS</v>
      </c>
      <c r="N323" s="12">
        <f t="shared" si="54"/>
        <v>0</v>
      </c>
      <c r="O323" s="12">
        <f t="shared" si="55"/>
        <v>9</v>
      </c>
      <c r="P323" s="12">
        <f t="shared" si="56"/>
        <v>3</v>
      </c>
      <c r="Q323" s="12">
        <f t="shared" si="57"/>
        <v>3</v>
      </c>
      <c r="R323" s="12" t="str">
        <f t="shared" si="58"/>
        <v>Nov3</v>
      </c>
      <c r="S323" s="12" t="str">
        <f t="shared" si="59"/>
        <v>Birmingham 'Nov3'</v>
      </c>
      <c r="T323" s="12">
        <f t="shared" si="60"/>
        <v>1071</v>
      </c>
      <c r="U323" s="12">
        <f t="shared" si="61"/>
        <v>173</v>
      </c>
      <c r="V323" s="12">
        <f t="shared" si="62"/>
        <v>9</v>
      </c>
    </row>
    <row r="324" spans="2:22" x14ac:dyDescent="0.2">
      <c r="B324" s="12" t="s">
        <v>187</v>
      </c>
      <c r="C324" s="7">
        <v>37674</v>
      </c>
      <c r="D324" s="8" t="s">
        <v>307</v>
      </c>
      <c r="E324" s="8" t="s">
        <v>21</v>
      </c>
      <c r="F324" s="6">
        <v>172</v>
      </c>
      <c r="G324" s="6">
        <v>41</v>
      </c>
      <c r="H324" s="6">
        <v>0</v>
      </c>
      <c r="I324" s="6" t="s">
        <v>22</v>
      </c>
      <c r="J324" s="6" t="s">
        <v>18</v>
      </c>
      <c r="K324" s="6" t="s">
        <v>53</v>
      </c>
      <c r="L324" t="str">
        <f>VLOOKUP(E324,Lookup_Data!$C$7:$E$25,2,FALSE)</f>
        <v>England</v>
      </c>
      <c r="M324" t="str">
        <f>VLOOKUP(E324,Lookup_Data!$C$7:$E$25,3,FALSE)</f>
        <v>BUTTS</v>
      </c>
      <c r="N324" s="12">
        <f t="shared" si="54"/>
        <v>0</v>
      </c>
      <c r="O324" s="12">
        <f t="shared" si="55"/>
        <v>10</v>
      </c>
      <c r="P324" s="12">
        <f t="shared" si="56"/>
        <v>1</v>
      </c>
      <c r="Q324" s="12">
        <f t="shared" si="57"/>
        <v>4</v>
      </c>
      <c r="R324" s="12" t="str">
        <f t="shared" si="58"/>
        <v>Nov4</v>
      </c>
      <c r="S324" s="12" t="str">
        <f t="shared" si="59"/>
        <v>Birmingham 'Nov4'</v>
      </c>
      <c r="T324" s="12">
        <f t="shared" si="60"/>
        <v>172</v>
      </c>
      <c r="U324" s="12">
        <f t="shared" si="61"/>
        <v>41</v>
      </c>
      <c r="V324" s="12">
        <f t="shared" si="62"/>
        <v>0</v>
      </c>
    </row>
    <row r="325" spans="2:22" x14ac:dyDescent="0.2">
      <c r="B325" s="12" t="s">
        <v>187</v>
      </c>
      <c r="C325" s="7">
        <v>37667</v>
      </c>
      <c r="D325" s="8" t="s">
        <v>129</v>
      </c>
      <c r="E325" s="8" t="s">
        <v>46</v>
      </c>
      <c r="F325" s="6">
        <v>471</v>
      </c>
      <c r="G325" s="6">
        <v>60</v>
      </c>
      <c r="H325" s="6">
        <v>9</v>
      </c>
      <c r="I325" s="6" t="s">
        <v>15</v>
      </c>
      <c r="J325" s="6" t="s">
        <v>18</v>
      </c>
      <c r="K325" s="6" t="s">
        <v>53</v>
      </c>
      <c r="L325" t="str">
        <f>VLOOKUP(E325,Lookup_Data!$C$7:$E$25,2,FALSE)</f>
        <v>England</v>
      </c>
      <c r="M325" t="str">
        <f>VLOOKUP(E325,Lookup_Data!$C$7:$E$25,3,FALSE)</f>
        <v>NEUAL</v>
      </c>
      <c r="N325" s="12">
        <f t="shared" si="54"/>
        <v>1</v>
      </c>
      <c r="O325" s="12">
        <f t="shared" si="55"/>
        <v>1</v>
      </c>
      <c r="P325" s="12">
        <f t="shared" si="56"/>
        <v>1</v>
      </c>
      <c r="Q325" s="12">
        <f t="shared" si="57"/>
        <v>0</v>
      </c>
      <c r="R325" s="12" t="str">
        <f t="shared" si="58"/>
        <v/>
      </c>
      <c r="S325" s="12" t="str">
        <f t="shared" si="59"/>
        <v/>
      </c>
      <c r="T325" s="12">
        <f t="shared" si="60"/>
        <v>0</v>
      </c>
      <c r="U325" s="12">
        <f t="shared" si="61"/>
        <v>0</v>
      </c>
      <c r="V325" s="12">
        <f t="shared" si="62"/>
        <v>0</v>
      </c>
    </row>
    <row r="326" spans="2:22" x14ac:dyDescent="0.2">
      <c r="B326" s="12" t="s">
        <v>187</v>
      </c>
      <c r="C326" s="7">
        <v>37674</v>
      </c>
      <c r="D326" s="8" t="s">
        <v>241</v>
      </c>
      <c r="E326" s="8" t="s">
        <v>46</v>
      </c>
      <c r="F326" s="6">
        <v>451</v>
      </c>
      <c r="G326" s="6">
        <v>60</v>
      </c>
      <c r="H326" s="6">
        <v>7</v>
      </c>
      <c r="I326" s="6" t="s">
        <v>15</v>
      </c>
      <c r="J326" s="6" t="s">
        <v>18</v>
      </c>
      <c r="K326" s="6" t="s">
        <v>53</v>
      </c>
      <c r="L326" t="str">
        <f>VLOOKUP(E326,Lookup_Data!$C$7:$E$25,2,FALSE)</f>
        <v>England</v>
      </c>
      <c r="M326" t="str">
        <f>VLOOKUP(E326,Lookup_Data!$C$7:$E$25,3,FALSE)</f>
        <v>NEUAL</v>
      </c>
      <c r="N326" s="12">
        <f t="shared" si="54"/>
        <v>0</v>
      </c>
      <c r="O326" s="12">
        <f t="shared" si="55"/>
        <v>2</v>
      </c>
      <c r="P326" s="12">
        <f t="shared" si="56"/>
        <v>2</v>
      </c>
      <c r="Q326" s="12">
        <f t="shared" si="57"/>
        <v>0</v>
      </c>
      <c r="R326" s="12" t="str">
        <f t="shared" si="58"/>
        <v/>
      </c>
      <c r="S326" s="12" t="str">
        <f t="shared" si="59"/>
        <v/>
      </c>
      <c r="T326" s="12">
        <f t="shared" si="60"/>
        <v>0</v>
      </c>
      <c r="U326" s="12">
        <f t="shared" si="61"/>
        <v>0</v>
      </c>
      <c r="V326" s="12">
        <f t="shared" si="62"/>
        <v>0</v>
      </c>
    </row>
    <row r="327" spans="2:22" x14ac:dyDescent="0.2">
      <c r="B327" s="12" t="s">
        <v>187</v>
      </c>
      <c r="C327" s="7">
        <v>37674</v>
      </c>
      <c r="D327" s="8" t="s">
        <v>153</v>
      </c>
      <c r="E327" s="8" t="s">
        <v>46</v>
      </c>
      <c r="F327" s="6">
        <v>421</v>
      </c>
      <c r="G327" s="6">
        <v>60</v>
      </c>
      <c r="H327" s="6">
        <v>4</v>
      </c>
      <c r="I327" s="6" t="s">
        <v>15</v>
      </c>
      <c r="J327" s="6" t="s">
        <v>18</v>
      </c>
      <c r="K327" s="6" t="s">
        <v>53</v>
      </c>
      <c r="L327" t="str">
        <f>VLOOKUP(E327,Lookup_Data!$C$7:$E$25,2,FALSE)</f>
        <v>England</v>
      </c>
      <c r="M327" t="str">
        <f>VLOOKUP(E327,Lookup_Data!$C$7:$E$25,3,FALSE)</f>
        <v>NEUAL</v>
      </c>
      <c r="N327" s="12">
        <f t="shared" si="54"/>
        <v>0</v>
      </c>
      <c r="O327" s="12">
        <f t="shared" si="55"/>
        <v>3</v>
      </c>
      <c r="P327" s="12">
        <f t="shared" si="56"/>
        <v>3</v>
      </c>
      <c r="Q327" s="12">
        <f t="shared" si="57"/>
        <v>1</v>
      </c>
      <c r="R327" s="12" t="str">
        <f t="shared" si="58"/>
        <v>Nov1</v>
      </c>
      <c r="S327" s="12" t="str">
        <f t="shared" si="59"/>
        <v>Bradford 'Nov1'</v>
      </c>
      <c r="T327" s="12">
        <f t="shared" si="60"/>
        <v>1343</v>
      </c>
      <c r="U327" s="12">
        <f t="shared" si="61"/>
        <v>180</v>
      </c>
      <c r="V327" s="12">
        <f t="shared" si="62"/>
        <v>20</v>
      </c>
    </row>
    <row r="328" spans="2:22" x14ac:dyDescent="0.2">
      <c r="B328" s="12" t="s">
        <v>187</v>
      </c>
      <c r="C328" s="7">
        <v>37660</v>
      </c>
      <c r="D328" s="8" t="s">
        <v>274</v>
      </c>
      <c r="E328" s="8" t="s">
        <v>46</v>
      </c>
      <c r="F328" s="6">
        <v>388</v>
      </c>
      <c r="G328" s="6">
        <v>58</v>
      </c>
      <c r="H328" s="6">
        <v>3</v>
      </c>
      <c r="I328" s="6" t="s">
        <v>15</v>
      </c>
      <c r="J328" s="6" t="s">
        <v>18</v>
      </c>
      <c r="K328" s="6" t="s">
        <v>53</v>
      </c>
      <c r="L328" t="str">
        <f>VLOOKUP(E328,Lookup_Data!$C$7:$E$25,2,FALSE)</f>
        <v>England</v>
      </c>
      <c r="M328" t="str">
        <f>VLOOKUP(E328,Lookup_Data!$C$7:$E$25,3,FALSE)</f>
        <v>NEUAL</v>
      </c>
      <c r="N328" s="12">
        <f t="shared" si="54"/>
        <v>0</v>
      </c>
      <c r="O328" s="12">
        <f t="shared" si="55"/>
        <v>4</v>
      </c>
      <c r="P328" s="12">
        <f t="shared" si="56"/>
        <v>1</v>
      </c>
      <c r="Q328" s="12">
        <f t="shared" si="57"/>
        <v>0</v>
      </c>
      <c r="R328" s="12" t="str">
        <f t="shared" si="58"/>
        <v/>
      </c>
      <c r="S328" s="12" t="str">
        <f t="shared" si="59"/>
        <v/>
      </c>
      <c r="T328" s="12">
        <f t="shared" si="60"/>
        <v>0</v>
      </c>
      <c r="U328" s="12">
        <f t="shared" si="61"/>
        <v>0</v>
      </c>
      <c r="V328" s="12">
        <f t="shared" si="62"/>
        <v>0</v>
      </c>
    </row>
    <row r="329" spans="2:22" x14ac:dyDescent="0.2">
      <c r="B329" s="12" t="s">
        <v>187</v>
      </c>
      <c r="C329" s="7">
        <v>37660</v>
      </c>
      <c r="D329" s="8" t="s">
        <v>281</v>
      </c>
      <c r="E329" s="8" t="s">
        <v>46</v>
      </c>
      <c r="F329" s="6">
        <v>370</v>
      </c>
      <c r="G329" s="6">
        <v>59</v>
      </c>
      <c r="H329" s="6">
        <v>6</v>
      </c>
      <c r="I329" s="6" t="s">
        <v>22</v>
      </c>
      <c r="J329" s="6" t="s">
        <v>18</v>
      </c>
      <c r="K329" s="6" t="s">
        <v>53</v>
      </c>
      <c r="L329" t="str">
        <f>VLOOKUP(E329,Lookup_Data!$C$7:$E$25,2,FALSE)</f>
        <v>England</v>
      </c>
      <c r="M329" t="str">
        <f>VLOOKUP(E329,Lookup_Data!$C$7:$E$25,3,FALSE)</f>
        <v>NEUAL</v>
      </c>
      <c r="N329" s="12">
        <f t="shared" si="54"/>
        <v>0</v>
      </c>
      <c r="O329" s="12">
        <f t="shared" si="55"/>
        <v>5</v>
      </c>
      <c r="P329" s="12">
        <f t="shared" si="56"/>
        <v>2</v>
      </c>
      <c r="Q329" s="12">
        <f t="shared" si="57"/>
        <v>0</v>
      </c>
      <c r="R329" s="12" t="str">
        <f t="shared" si="58"/>
        <v/>
      </c>
      <c r="S329" s="12" t="str">
        <f t="shared" si="59"/>
        <v/>
      </c>
      <c r="T329" s="12">
        <f t="shared" si="60"/>
        <v>0</v>
      </c>
      <c r="U329" s="12">
        <f t="shared" si="61"/>
        <v>0</v>
      </c>
      <c r="V329" s="12">
        <f t="shared" si="62"/>
        <v>0</v>
      </c>
    </row>
    <row r="330" spans="2:22" x14ac:dyDescent="0.2">
      <c r="B330" s="12" t="s">
        <v>187</v>
      </c>
      <c r="C330" s="7">
        <v>37660</v>
      </c>
      <c r="D330" s="8" t="s">
        <v>301</v>
      </c>
      <c r="E330" s="8" t="s">
        <v>46</v>
      </c>
      <c r="F330" s="6">
        <v>276</v>
      </c>
      <c r="G330" s="6">
        <v>55</v>
      </c>
      <c r="H330" s="6">
        <v>2</v>
      </c>
      <c r="I330" s="6" t="s">
        <v>15</v>
      </c>
      <c r="J330" s="6" t="s">
        <v>18</v>
      </c>
      <c r="K330" s="6" t="s">
        <v>53</v>
      </c>
      <c r="L330" t="str">
        <f>VLOOKUP(E330,Lookup_Data!$C$7:$E$25,2,FALSE)</f>
        <v>England</v>
      </c>
      <c r="M330" t="str">
        <f>VLOOKUP(E330,Lookup_Data!$C$7:$E$25,3,FALSE)</f>
        <v>NEUAL</v>
      </c>
      <c r="N330" s="12">
        <f t="shared" si="54"/>
        <v>0</v>
      </c>
      <c r="O330" s="12">
        <f t="shared" si="55"/>
        <v>6</v>
      </c>
      <c r="P330" s="12">
        <f t="shared" si="56"/>
        <v>3</v>
      </c>
      <c r="Q330" s="12">
        <f t="shared" si="57"/>
        <v>2</v>
      </c>
      <c r="R330" s="12" t="str">
        <f t="shared" si="58"/>
        <v>Nov2</v>
      </c>
      <c r="S330" s="12" t="str">
        <f t="shared" si="59"/>
        <v>Bradford 'Nov2'</v>
      </c>
      <c r="T330" s="12">
        <f t="shared" si="60"/>
        <v>1034</v>
      </c>
      <c r="U330" s="12">
        <f t="shared" si="61"/>
        <v>172</v>
      </c>
      <c r="V330" s="12">
        <f t="shared" si="62"/>
        <v>11</v>
      </c>
    </row>
    <row r="331" spans="2:22" x14ac:dyDescent="0.2">
      <c r="B331" s="12" t="s">
        <v>187</v>
      </c>
      <c r="C331" s="7"/>
      <c r="D331" s="8" t="s">
        <v>230</v>
      </c>
      <c r="E331" s="8" t="s">
        <v>63</v>
      </c>
      <c r="F331" s="6">
        <v>468</v>
      </c>
      <c r="G331" s="6">
        <v>60</v>
      </c>
      <c r="H331" s="6">
        <v>8</v>
      </c>
      <c r="I331" s="6" t="s">
        <v>15</v>
      </c>
      <c r="J331" s="6" t="s">
        <v>18</v>
      </c>
      <c r="K331" s="6" t="s">
        <v>53</v>
      </c>
      <c r="L331" t="str">
        <f>VLOOKUP(E331,Lookup_Data!$C$7:$E$25,2,FALSE)</f>
        <v>England</v>
      </c>
      <c r="M331" t="str">
        <f>VLOOKUP(E331,Lookup_Data!$C$7:$E$25,3,FALSE)</f>
        <v>BUTTS</v>
      </c>
      <c r="N331" s="12">
        <f t="shared" si="54"/>
        <v>1</v>
      </c>
      <c r="O331" s="12">
        <f t="shared" si="55"/>
        <v>1</v>
      </c>
      <c r="P331" s="12">
        <f t="shared" si="56"/>
        <v>1</v>
      </c>
      <c r="Q331" s="12">
        <f t="shared" si="57"/>
        <v>0</v>
      </c>
      <c r="R331" s="12" t="str">
        <f t="shared" si="58"/>
        <v/>
      </c>
      <c r="S331" s="12" t="str">
        <f t="shared" si="59"/>
        <v/>
      </c>
      <c r="T331" s="12">
        <f t="shared" si="60"/>
        <v>0</v>
      </c>
      <c r="U331" s="12">
        <f t="shared" si="61"/>
        <v>0</v>
      </c>
      <c r="V331" s="12">
        <f t="shared" si="62"/>
        <v>0</v>
      </c>
    </row>
    <row r="332" spans="2:22" x14ac:dyDescent="0.2">
      <c r="B332" s="12" t="s">
        <v>187</v>
      </c>
      <c r="C332" s="7"/>
      <c r="D332" s="8" t="s">
        <v>233</v>
      </c>
      <c r="E332" s="8" t="s">
        <v>63</v>
      </c>
      <c r="F332" s="6">
        <v>458</v>
      </c>
      <c r="G332" s="6">
        <v>60</v>
      </c>
      <c r="H332" s="6">
        <v>7</v>
      </c>
      <c r="I332" s="6" t="s">
        <v>15</v>
      </c>
      <c r="J332" s="6" t="s">
        <v>18</v>
      </c>
      <c r="K332" s="6" t="s">
        <v>53</v>
      </c>
      <c r="L332" t="str">
        <f>VLOOKUP(E332,Lookup_Data!$C$7:$E$25,2,FALSE)</f>
        <v>England</v>
      </c>
      <c r="M332" t="str">
        <f>VLOOKUP(E332,Lookup_Data!$C$7:$E$25,3,FALSE)</f>
        <v>BUTTS</v>
      </c>
      <c r="N332" s="12">
        <f t="shared" si="54"/>
        <v>0</v>
      </c>
      <c r="O332" s="12">
        <f t="shared" si="55"/>
        <v>2</v>
      </c>
      <c r="P332" s="12">
        <f t="shared" si="56"/>
        <v>2</v>
      </c>
      <c r="Q332" s="12">
        <f t="shared" si="57"/>
        <v>0</v>
      </c>
      <c r="R332" s="12" t="str">
        <f t="shared" si="58"/>
        <v/>
      </c>
      <c r="S332" s="12" t="str">
        <f t="shared" si="59"/>
        <v/>
      </c>
      <c r="T332" s="12">
        <f t="shared" si="60"/>
        <v>0</v>
      </c>
      <c r="U332" s="12">
        <f t="shared" si="61"/>
        <v>0</v>
      </c>
      <c r="V332" s="12">
        <f t="shared" si="62"/>
        <v>0</v>
      </c>
    </row>
    <row r="333" spans="2:22" x14ac:dyDescent="0.2">
      <c r="B333" s="12" t="s">
        <v>187</v>
      </c>
      <c r="C333" s="7"/>
      <c r="D333" s="8" t="s">
        <v>246</v>
      </c>
      <c r="E333" s="8" t="s">
        <v>63</v>
      </c>
      <c r="F333" s="15">
        <v>449</v>
      </c>
      <c r="G333" s="15">
        <v>60</v>
      </c>
      <c r="H333" s="15">
        <v>7</v>
      </c>
      <c r="I333" s="6" t="s">
        <v>15</v>
      </c>
      <c r="J333" s="6" t="s">
        <v>18</v>
      </c>
      <c r="K333" s="6" t="s">
        <v>53</v>
      </c>
      <c r="L333" t="str">
        <f>VLOOKUP(E333,Lookup_Data!$C$7:$E$25,2,FALSE)</f>
        <v>England</v>
      </c>
      <c r="M333" t="str">
        <f>VLOOKUP(E333,Lookup_Data!$C$7:$E$25,3,FALSE)</f>
        <v>BUTTS</v>
      </c>
      <c r="N333" s="12">
        <f t="shared" si="54"/>
        <v>0</v>
      </c>
      <c r="O333" s="12">
        <f t="shared" si="55"/>
        <v>3</v>
      </c>
      <c r="P333" s="12">
        <f t="shared" si="56"/>
        <v>3</v>
      </c>
      <c r="Q333" s="12">
        <f t="shared" si="57"/>
        <v>1</v>
      </c>
      <c r="R333" s="12" t="str">
        <f t="shared" si="58"/>
        <v>Nov1</v>
      </c>
      <c r="S333" s="12" t="str">
        <f t="shared" si="59"/>
        <v>Cambridge 'Nov1'</v>
      </c>
      <c r="T333" s="12">
        <f t="shared" si="60"/>
        <v>1375</v>
      </c>
      <c r="U333" s="12">
        <f t="shared" si="61"/>
        <v>180</v>
      </c>
      <c r="V333" s="12">
        <f t="shared" si="62"/>
        <v>22</v>
      </c>
    </row>
    <row r="334" spans="2:22" x14ac:dyDescent="0.2">
      <c r="B334" s="12" t="s">
        <v>187</v>
      </c>
      <c r="C334" s="7"/>
      <c r="D334" s="13" t="s">
        <v>255</v>
      </c>
      <c r="E334" s="8" t="s">
        <v>63</v>
      </c>
      <c r="F334" s="6">
        <v>420</v>
      </c>
      <c r="G334" s="6">
        <v>60</v>
      </c>
      <c r="H334" s="6"/>
      <c r="I334" s="6" t="s">
        <v>15</v>
      </c>
      <c r="J334" s="6" t="s">
        <v>18</v>
      </c>
      <c r="K334" s="6" t="s">
        <v>53</v>
      </c>
      <c r="L334" t="str">
        <f>VLOOKUP(E334,Lookup_Data!$C$7:$E$25,2,FALSE)</f>
        <v>England</v>
      </c>
      <c r="M334" t="str">
        <f>VLOOKUP(E334,Lookup_Data!$C$7:$E$25,3,FALSE)</f>
        <v>BUTTS</v>
      </c>
      <c r="N334" s="12">
        <f t="shared" si="54"/>
        <v>0</v>
      </c>
      <c r="O334" s="12">
        <f t="shared" si="55"/>
        <v>4</v>
      </c>
      <c r="P334" s="12">
        <f t="shared" si="56"/>
        <v>1</v>
      </c>
      <c r="Q334" s="12">
        <f t="shared" si="57"/>
        <v>0</v>
      </c>
      <c r="R334" s="12" t="str">
        <f t="shared" si="58"/>
        <v/>
      </c>
      <c r="S334" s="12" t="str">
        <f t="shared" si="59"/>
        <v/>
      </c>
      <c r="T334" s="12">
        <f t="shared" si="60"/>
        <v>0</v>
      </c>
      <c r="U334" s="12">
        <f t="shared" si="61"/>
        <v>0</v>
      </c>
      <c r="V334" s="12">
        <f t="shared" si="62"/>
        <v>0</v>
      </c>
    </row>
    <row r="335" spans="2:22" x14ac:dyDescent="0.2">
      <c r="B335" s="12" t="s">
        <v>187</v>
      </c>
      <c r="C335" s="7"/>
      <c r="D335" s="8" t="s">
        <v>259</v>
      </c>
      <c r="E335" s="8" t="s">
        <v>63</v>
      </c>
      <c r="F335" s="6">
        <v>414</v>
      </c>
      <c r="G335" s="6">
        <v>59</v>
      </c>
      <c r="H335" s="6">
        <v>6</v>
      </c>
      <c r="I335" s="6" t="s">
        <v>15</v>
      </c>
      <c r="J335" s="6" t="s">
        <v>18</v>
      </c>
      <c r="K335" s="6" t="s">
        <v>53</v>
      </c>
      <c r="L335" t="str">
        <f>VLOOKUP(E335,Lookup_Data!$C$7:$E$25,2,FALSE)</f>
        <v>England</v>
      </c>
      <c r="M335" t="str">
        <f>VLOOKUP(E335,Lookup_Data!$C$7:$E$25,3,FALSE)</f>
        <v>BUTTS</v>
      </c>
      <c r="N335" s="12">
        <f t="shared" si="54"/>
        <v>0</v>
      </c>
      <c r="O335" s="12">
        <f t="shared" si="55"/>
        <v>5</v>
      </c>
      <c r="P335" s="12">
        <f t="shared" si="56"/>
        <v>2</v>
      </c>
      <c r="Q335" s="12">
        <f t="shared" si="57"/>
        <v>0</v>
      </c>
      <c r="R335" s="12" t="str">
        <f t="shared" si="58"/>
        <v/>
      </c>
      <c r="S335" s="12" t="str">
        <f t="shared" si="59"/>
        <v/>
      </c>
      <c r="T335" s="12">
        <f t="shared" si="60"/>
        <v>0</v>
      </c>
      <c r="U335" s="12">
        <f t="shared" si="61"/>
        <v>0</v>
      </c>
      <c r="V335" s="12">
        <f t="shared" si="62"/>
        <v>0</v>
      </c>
    </row>
    <row r="336" spans="2:22" x14ac:dyDescent="0.2">
      <c r="B336" s="12" t="s">
        <v>187</v>
      </c>
      <c r="C336" s="7"/>
      <c r="D336" s="8" t="s">
        <v>265</v>
      </c>
      <c r="E336" s="8" t="s">
        <v>63</v>
      </c>
      <c r="F336" s="6">
        <v>400</v>
      </c>
      <c r="G336" s="6">
        <v>60</v>
      </c>
      <c r="H336" s="6">
        <v>5</v>
      </c>
      <c r="I336" s="6" t="s">
        <v>22</v>
      </c>
      <c r="J336" s="6" t="s">
        <v>18</v>
      </c>
      <c r="K336" s="6" t="s">
        <v>53</v>
      </c>
      <c r="L336" t="str">
        <f>VLOOKUP(E336,Lookup_Data!$C$7:$E$25,2,FALSE)</f>
        <v>England</v>
      </c>
      <c r="M336" t="str">
        <f>VLOOKUP(E336,Lookup_Data!$C$7:$E$25,3,FALSE)</f>
        <v>BUTTS</v>
      </c>
      <c r="N336" s="12">
        <f t="shared" si="54"/>
        <v>0</v>
      </c>
      <c r="O336" s="12">
        <f t="shared" si="55"/>
        <v>6</v>
      </c>
      <c r="P336" s="12">
        <f t="shared" si="56"/>
        <v>3</v>
      </c>
      <c r="Q336" s="12">
        <f t="shared" si="57"/>
        <v>2</v>
      </c>
      <c r="R336" s="12" t="str">
        <f t="shared" si="58"/>
        <v>Nov2</v>
      </c>
      <c r="S336" s="12" t="str">
        <f t="shared" si="59"/>
        <v>Cambridge 'Nov2'</v>
      </c>
      <c r="T336" s="12">
        <f t="shared" si="60"/>
        <v>1234</v>
      </c>
      <c r="U336" s="12">
        <f t="shared" si="61"/>
        <v>179</v>
      </c>
      <c r="V336" s="12">
        <f t="shared" si="62"/>
        <v>11</v>
      </c>
    </row>
    <row r="337" spans="2:22" x14ac:dyDescent="0.2">
      <c r="B337" s="12" t="s">
        <v>187</v>
      </c>
      <c r="C337" s="7"/>
      <c r="D337" s="8" t="s">
        <v>289</v>
      </c>
      <c r="E337" s="8" t="s">
        <v>63</v>
      </c>
      <c r="F337" s="6">
        <v>348</v>
      </c>
      <c r="G337" s="6">
        <v>59</v>
      </c>
      <c r="H337" s="6">
        <v>2</v>
      </c>
      <c r="I337" s="6" t="s">
        <v>15</v>
      </c>
      <c r="J337" s="6" t="s">
        <v>18</v>
      </c>
      <c r="K337" s="6" t="s">
        <v>53</v>
      </c>
      <c r="L337" t="str">
        <f>VLOOKUP(E337,Lookup_Data!$C$7:$E$25,2,FALSE)</f>
        <v>England</v>
      </c>
      <c r="M337" t="str">
        <f>VLOOKUP(E337,Lookup_Data!$C$7:$E$25,3,FALSE)</f>
        <v>BUTTS</v>
      </c>
      <c r="N337" s="12">
        <f t="shared" si="54"/>
        <v>0</v>
      </c>
      <c r="O337" s="12">
        <f t="shared" si="55"/>
        <v>7</v>
      </c>
      <c r="P337" s="12">
        <f t="shared" si="56"/>
        <v>1</v>
      </c>
      <c r="Q337" s="12">
        <f t="shared" si="57"/>
        <v>0</v>
      </c>
      <c r="R337" s="12" t="str">
        <f t="shared" si="58"/>
        <v/>
      </c>
      <c r="S337" s="12" t="str">
        <f t="shared" si="59"/>
        <v/>
      </c>
      <c r="T337" s="12">
        <f t="shared" si="60"/>
        <v>0</v>
      </c>
      <c r="U337" s="12">
        <f t="shared" si="61"/>
        <v>0</v>
      </c>
      <c r="V337" s="12">
        <f t="shared" si="62"/>
        <v>0</v>
      </c>
    </row>
    <row r="338" spans="2:22" x14ac:dyDescent="0.2">
      <c r="B338" s="12" t="s">
        <v>187</v>
      </c>
      <c r="C338" s="7"/>
      <c r="D338" s="8" t="s">
        <v>294</v>
      </c>
      <c r="E338" s="8" t="s">
        <v>63</v>
      </c>
      <c r="F338" s="6">
        <v>311</v>
      </c>
      <c r="G338" s="6">
        <v>56</v>
      </c>
      <c r="H338" s="6">
        <v>1</v>
      </c>
      <c r="I338" s="6" t="s">
        <v>15</v>
      </c>
      <c r="J338" s="6" t="s">
        <v>18</v>
      </c>
      <c r="K338" s="6" t="s">
        <v>53</v>
      </c>
      <c r="L338" t="str">
        <f>VLOOKUP(E338,Lookup_Data!$C$7:$E$25,2,FALSE)</f>
        <v>England</v>
      </c>
      <c r="M338" t="str">
        <f>VLOOKUP(E338,Lookup_Data!$C$7:$E$25,3,FALSE)</f>
        <v>BUTTS</v>
      </c>
      <c r="N338" s="12">
        <f t="shared" si="54"/>
        <v>0</v>
      </c>
      <c r="O338" s="12">
        <f t="shared" si="55"/>
        <v>8</v>
      </c>
      <c r="P338" s="12">
        <f t="shared" si="56"/>
        <v>2</v>
      </c>
      <c r="Q338" s="12">
        <f t="shared" si="57"/>
        <v>0</v>
      </c>
      <c r="R338" s="12" t="str">
        <f t="shared" si="58"/>
        <v/>
      </c>
      <c r="S338" s="12" t="str">
        <f t="shared" si="59"/>
        <v/>
      </c>
      <c r="T338" s="12">
        <f t="shared" si="60"/>
        <v>0</v>
      </c>
      <c r="U338" s="12">
        <f t="shared" si="61"/>
        <v>0</v>
      </c>
      <c r="V338" s="12">
        <f t="shared" si="62"/>
        <v>0</v>
      </c>
    </row>
    <row r="339" spans="2:22" x14ac:dyDescent="0.2">
      <c r="B339" s="12" t="s">
        <v>187</v>
      </c>
      <c r="C339" s="7"/>
      <c r="D339" s="13" t="s">
        <v>302</v>
      </c>
      <c r="E339" s="8" t="s">
        <v>63</v>
      </c>
      <c r="F339" s="6">
        <v>272</v>
      </c>
      <c r="G339" s="6">
        <v>52</v>
      </c>
      <c r="H339" s="6">
        <v>0</v>
      </c>
      <c r="I339" s="6" t="s">
        <v>15</v>
      </c>
      <c r="J339" s="6" t="s">
        <v>18</v>
      </c>
      <c r="K339" s="6" t="s">
        <v>53</v>
      </c>
      <c r="L339" t="str">
        <f>VLOOKUP(E339,Lookup_Data!$C$7:$E$25,2,FALSE)</f>
        <v>England</v>
      </c>
      <c r="M339" t="str">
        <f>VLOOKUP(E339,Lookup_Data!$C$7:$E$25,3,FALSE)</f>
        <v>BUTTS</v>
      </c>
      <c r="N339" s="12">
        <f t="shared" si="54"/>
        <v>0</v>
      </c>
      <c r="O339" s="12">
        <f t="shared" si="55"/>
        <v>9</v>
      </c>
      <c r="P339" s="12">
        <f t="shared" si="56"/>
        <v>3</v>
      </c>
      <c r="Q339" s="12">
        <f t="shared" si="57"/>
        <v>3</v>
      </c>
      <c r="R339" s="12" t="str">
        <f t="shared" si="58"/>
        <v>Nov3</v>
      </c>
      <c r="S339" s="12" t="str">
        <f t="shared" si="59"/>
        <v>Cambridge 'Nov3'</v>
      </c>
      <c r="T339" s="12">
        <f t="shared" si="60"/>
        <v>931</v>
      </c>
      <c r="U339" s="12">
        <f t="shared" si="61"/>
        <v>167</v>
      </c>
      <c r="V339" s="12">
        <f t="shared" si="62"/>
        <v>3</v>
      </c>
    </row>
    <row r="340" spans="2:22" x14ac:dyDescent="0.2">
      <c r="B340" s="12" t="s">
        <v>187</v>
      </c>
      <c r="D340" s="11" t="s">
        <v>303</v>
      </c>
      <c r="E340" s="8" t="s">
        <v>63</v>
      </c>
      <c r="F340" s="12">
        <v>260</v>
      </c>
      <c r="G340" s="12">
        <v>49</v>
      </c>
      <c r="H340" s="12">
        <v>1</v>
      </c>
      <c r="I340" s="6" t="s">
        <v>15</v>
      </c>
      <c r="J340" s="6" t="s">
        <v>18</v>
      </c>
      <c r="K340" s="6" t="s">
        <v>53</v>
      </c>
      <c r="L340" t="str">
        <f>VLOOKUP(E340,Lookup_Data!$C$7:$E$25,2,FALSE)</f>
        <v>England</v>
      </c>
      <c r="M340" t="str">
        <f>VLOOKUP(E340,Lookup_Data!$C$7:$E$25,3,FALSE)</f>
        <v>BUTTS</v>
      </c>
      <c r="N340" s="12">
        <f t="shared" si="54"/>
        <v>0</v>
      </c>
      <c r="O340" s="12">
        <f t="shared" si="55"/>
        <v>10</v>
      </c>
      <c r="P340" s="12">
        <f t="shared" si="56"/>
        <v>1</v>
      </c>
      <c r="Q340" s="12">
        <f t="shared" si="57"/>
        <v>0</v>
      </c>
      <c r="R340" s="12" t="str">
        <f t="shared" si="58"/>
        <v/>
      </c>
      <c r="S340" s="12" t="str">
        <f t="shared" si="59"/>
        <v/>
      </c>
      <c r="T340" s="12">
        <f t="shared" si="60"/>
        <v>0</v>
      </c>
      <c r="U340" s="12">
        <f t="shared" si="61"/>
        <v>0</v>
      </c>
      <c r="V340" s="12">
        <f t="shared" si="62"/>
        <v>0</v>
      </c>
    </row>
    <row r="341" spans="2:22" x14ac:dyDescent="0.2">
      <c r="B341" s="12" t="s">
        <v>187</v>
      </c>
      <c r="C341" s="7"/>
      <c r="D341" s="11" t="s">
        <v>305</v>
      </c>
      <c r="E341" s="8" t="s">
        <v>63</v>
      </c>
      <c r="F341" s="12">
        <v>202</v>
      </c>
      <c r="G341" s="12">
        <v>53</v>
      </c>
      <c r="H341" s="12">
        <v>1</v>
      </c>
      <c r="I341" s="6" t="s">
        <v>22</v>
      </c>
      <c r="J341" s="6" t="s">
        <v>18</v>
      </c>
      <c r="K341" s="6" t="s">
        <v>53</v>
      </c>
      <c r="L341" t="str">
        <f>VLOOKUP(E341,Lookup_Data!$C$7:$E$25,2,FALSE)</f>
        <v>England</v>
      </c>
      <c r="M341" t="str">
        <f>VLOOKUP(E341,Lookup_Data!$C$7:$E$25,3,FALSE)</f>
        <v>BUTTS</v>
      </c>
      <c r="N341" s="12">
        <f t="shared" si="54"/>
        <v>0</v>
      </c>
      <c r="O341" s="12">
        <f t="shared" si="55"/>
        <v>11</v>
      </c>
      <c r="P341" s="12">
        <f t="shared" si="56"/>
        <v>2</v>
      </c>
      <c r="Q341" s="12">
        <f t="shared" si="57"/>
        <v>0</v>
      </c>
      <c r="R341" s="12" t="str">
        <f t="shared" si="58"/>
        <v/>
      </c>
      <c r="S341" s="12" t="str">
        <f t="shared" si="59"/>
        <v/>
      </c>
      <c r="T341" s="12">
        <f t="shared" si="60"/>
        <v>0</v>
      </c>
      <c r="U341" s="12">
        <f t="shared" si="61"/>
        <v>0</v>
      </c>
      <c r="V341" s="12">
        <f t="shared" si="62"/>
        <v>0</v>
      </c>
    </row>
    <row r="342" spans="2:22" x14ac:dyDescent="0.2">
      <c r="B342" s="12" t="s">
        <v>187</v>
      </c>
      <c r="C342" s="7"/>
      <c r="D342" s="11" t="s">
        <v>306</v>
      </c>
      <c r="E342" s="8" t="s">
        <v>63</v>
      </c>
      <c r="F342" s="12">
        <v>186</v>
      </c>
      <c r="G342" s="12">
        <v>43</v>
      </c>
      <c r="H342" s="12">
        <v>2</v>
      </c>
      <c r="I342" s="6" t="s">
        <v>22</v>
      </c>
      <c r="J342" s="6" t="s">
        <v>18</v>
      </c>
      <c r="K342" s="6" t="s">
        <v>53</v>
      </c>
      <c r="L342" t="str">
        <f>VLOOKUP(E342,Lookup_Data!$C$7:$E$25,2,FALSE)</f>
        <v>England</v>
      </c>
      <c r="M342" t="str">
        <f>VLOOKUP(E342,Lookup_Data!$C$7:$E$25,3,FALSE)</f>
        <v>BUTTS</v>
      </c>
      <c r="N342" s="12">
        <f t="shared" si="54"/>
        <v>0</v>
      </c>
      <c r="O342" s="12">
        <f t="shared" si="55"/>
        <v>12</v>
      </c>
      <c r="P342" s="12">
        <f t="shared" si="56"/>
        <v>3</v>
      </c>
      <c r="Q342" s="12">
        <f t="shared" si="57"/>
        <v>4</v>
      </c>
      <c r="R342" s="12" t="str">
        <f t="shared" si="58"/>
        <v>Nov4</v>
      </c>
      <c r="S342" s="12" t="str">
        <f t="shared" si="59"/>
        <v>Cambridge 'Nov4'</v>
      </c>
      <c r="T342" s="12">
        <f t="shared" si="60"/>
        <v>648</v>
      </c>
      <c r="U342" s="12">
        <f t="shared" si="61"/>
        <v>145</v>
      </c>
      <c r="V342" s="12">
        <f t="shared" si="62"/>
        <v>4</v>
      </c>
    </row>
    <row r="343" spans="2:22" x14ac:dyDescent="0.2">
      <c r="B343" s="12" t="s">
        <v>187</v>
      </c>
      <c r="C343" s="7">
        <v>37674</v>
      </c>
      <c r="D343" s="8" t="s">
        <v>198</v>
      </c>
      <c r="E343" s="8" t="s">
        <v>14</v>
      </c>
      <c r="F343" s="6">
        <v>538</v>
      </c>
      <c r="G343" s="6">
        <v>60</v>
      </c>
      <c r="H343" s="6">
        <v>19</v>
      </c>
      <c r="I343" s="6" t="s">
        <v>22</v>
      </c>
      <c r="J343" s="6" t="s">
        <v>18</v>
      </c>
      <c r="K343" s="6" t="s">
        <v>53</v>
      </c>
      <c r="L343" t="str">
        <f>VLOOKUP(E343,Lookup_Data!$C$7:$E$25,2,FALSE)</f>
        <v>Scotland</v>
      </c>
      <c r="M343" t="str">
        <f>VLOOKUP(E343,Lookup_Data!$C$7:$E$25,3,FALSE)</f>
        <v>SUSF</v>
      </c>
      <c r="N343" s="12">
        <f t="shared" si="54"/>
        <v>1</v>
      </c>
      <c r="O343" s="12">
        <f t="shared" si="55"/>
        <v>1</v>
      </c>
      <c r="P343" s="12">
        <f>IF(O343&lt;4,O343,3+O343-3*ROUNDUP(O343/3,0))</f>
        <v>1</v>
      </c>
      <c r="Q343" s="12">
        <f>IF(N344=1,1,IF(P343=3,1,0))*ROUNDUP(O343/3,0)</f>
        <v>0</v>
      </c>
      <c r="R343" s="12" t="str">
        <f>IF(Q343=1,"Nov1",IF(Q343=2,"Nov2",IF(Q343=3,"Nov3",IF(Q343=4,"Nov4",IF(Q343=5,"Nov5",IF(Q343=6,"Nov6",IF(Q343=7,"Nov7",IF(Q343=8,"Nov8",""))))))))</f>
        <v/>
      </c>
      <c r="S343" s="12" t="str">
        <f>IF(Q343=0,"",CONCATENATE(E343," '",R343,"'"))</f>
        <v/>
      </c>
      <c r="T343" s="12">
        <f t="shared" si="60"/>
        <v>0</v>
      </c>
      <c r="U343" s="12">
        <f t="shared" si="61"/>
        <v>0</v>
      </c>
      <c r="V343" s="12">
        <f t="shared" si="62"/>
        <v>0</v>
      </c>
    </row>
    <row r="344" spans="2:22" x14ac:dyDescent="0.2">
      <c r="B344" s="12" t="s">
        <v>187</v>
      </c>
      <c r="C344" s="7">
        <v>37667</v>
      </c>
      <c r="D344" s="8" t="s">
        <v>72</v>
      </c>
      <c r="E344" s="8" t="s">
        <v>14</v>
      </c>
      <c r="F344" s="6">
        <v>525</v>
      </c>
      <c r="G344" s="6">
        <v>60</v>
      </c>
      <c r="H344" s="6">
        <v>15</v>
      </c>
      <c r="I344" s="6" t="s">
        <v>22</v>
      </c>
      <c r="J344" s="6" t="s">
        <v>18</v>
      </c>
      <c r="K344" s="6" t="s">
        <v>53</v>
      </c>
      <c r="L344" t="str">
        <f>VLOOKUP(E344,Lookup_Data!$C$7:$E$25,2,FALSE)</f>
        <v>Scotland</v>
      </c>
      <c r="M344" t="str">
        <f>VLOOKUP(E344,Lookup_Data!$C$7:$E$25,3,FALSE)</f>
        <v>SUSF</v>
      </c>
      <c r="N344" s="12">
        <f t="shared" si="54"/>
        <v>0</v>
      </c>
      <c r="O344" s="12">
        <f t="shared" si="55"/>
        <v>2</v>
      </c>
      <c r="P344" s="12">
        <f t="shared" si="56"/>
        <v>2</v>
      </c>
      <c r="Q344" s="12">
        <f t="shared" si="57"/>
        <v>0</v>
      </c>
      <c r="R344" s="12" t="str">
        <f t="shared" si="58"/>
        <v/>
      </c>
      <c r="S344" s="12" t="str">
        <f t="shared" si="59"/>
        <v/>
      </c>
      <c r="T344" s="12">
        <f t="shared" si="60"/>
        <v>0</v>
      </c>
      <c r="U344" s="12">
        <f t="shared" si="61"/>
        <v>0</v>
      </c>
      <c r="V344" s="12">
        <f t="shared" si="62"/>
        <v>0</v>
      </c>
    </row>
    <row r="345" spans="2:22" x14ac:dyDescent="0.2">
      <c r="B345" s="12" t="s">
        <v>187</v>
      </c>
      <c r="C345" s="7">
        <v>37677</v>
      </c>
      <c r="D345" s="8" t="s">
        <v>103</v>
      </c>
      <c r="E345" s="8" t="s">
        <v>14</v>
      </c>
      <c r="F345" s="6">
        <v>519</v>
      </c>
      <c r="G345" s="6">
        <v>60</v>
      </c>
      <c r="H345" s="6"/>
      <c r="I345" s="6" t="s">
        <v>15</v>
      </c>
      <c r="J345" s="6" t="s">
        <v>18</v>
      </c>
      <c r="K345" s="6" t="s">
        <v>53</v>
      </c>
      <c r="L345" t="str">
        <f>VLOOKUP(E345,Lookup_Data!$C$7:$E$25,2,FALSE)</f>
        <v>Scotland</v>
      </c>
      <c r="M345" t="str">
        <f>VLOOKUP(E345,Lookup_Data!$C$7:$E$25,3,FALSE)</f>
        <v>SUSF</v>
      </c>
      <c r="N345" s="12">
        <f t="shared" si="54"/>
        <v>0</v>
      </c>
      <c r="O345" s="12">
        <f t="shared" si="55"/>
        <v>3</v>
      </c>
      <c r="P345" s="12">
        <f t="shared" si="56"/>
        <v>3</v>
      </c>
      <c r="Q345" s="12">
        <f t="shared" si="57"/>
        <v>1</v>
      </c>
      <c r="R345" s="12" t="str">
        <f t="shared" si="58"/>
        <v>Nov1</v>
      </c>
      <c r="S345" s="12" t="str">
        <f t="shared" si="59"/>
        <v>Edinburgh 'Nov1'</v>
      </c>
      <c r="T345" s="12">
        <f t="shared" si="60"/>
        <v>1582</v>
      </c>
      <c r="U345" s="12">
        <f t="shared" si="61"/>
        <v>180</v>
      </c>
      <c r="V345" s="12">
        <f t="shared" si="62"/>
        <v>34</v>
      </c>
    </row>
    <row r="346" spans="2:22" x14ac:dyDescent="0.2">
      <c r="B346" s="12" t="s">
        <v>187</v>
      </c>
      <c r="C346" s="7">
        <v>37674</v>
      </c>
      <c r="D346" s="8" t="s">
        <v>111</v>
      </c>
      <c r="E346" s="8" t="s">
        <v>14</v>
      </c>
      <c r="F346" s="6">
        <v>498</v>
      </c>
      <c r="G346" s="6">
        <v>60</v>
      </c>
      <c r="H346" s="6">
        <v>6</v>
      </c>
      <c r="I346" s="6" t="s">
        <v>15</v>
      </c>
      <c r="J346" s="6" t="s">
        <v>18</v>
      </c>
      <c r="K346" s="6" t="s">
        <v>53</v>
      </c>
      <c r="L346" t="str">
        <f>VLOOKUP(E346,Lookup_Data!$C$7:$E$25,2,FALSE)</f>
        <v>Scotland</v>
      </c>
      <c r="M346" t="str">
        <f>VLOOKUP(E346,Lookup_Data!$C$7:$E$25,3,FALSE)</f>
        <v>SUSF</v>
      </c>
      <c r="N346" s="12">
        <f t="shared" si="54"/>
        <v>0</v>
      </c>
      <c r="O346" s="12">
        <f t="shared" si="55"/>
        <v>4</v>
      </c>
      <c r="P346" s="12">
        <f t="shared" si="56"/>
        <v>1</v>
      </c>
      <c r="Q346" s="12">
        <f t="shared" si="57"/>
        <v>0</v>
      </c>
      <c r="R346" s="12" t="str">
        <f t="shared" si="58"/>
        <v/>
      </c>
      <c r="S346" s="12" t="str">
        <f t="shared" si="59"/>
        <v/>
      </c>
      <c r="T346" s="12">
        <f t="shared" si="60"/>
        <v>0</v>
      </c>
      <c r="U346" s="12">
        <f t="shared" si="61"/>
        <v>0</v>
      </c>
      <c r="V346" s="12">
        <f t="shared" si="62"/>
        <v>0</v>
      </c>
    </row>
    <row r="347" spans="2:22" x14ac:dyDescent="0.2">
      <c r="B347" s="12" t="s">
        <v>187</v>
      </c>
      <c r="C347" s="7">
        <v>37674</v>
      </c>
      <c r="D347" s="8" t="s">
        <v>250</v>
      </c>
      <c r="E347" s="8" t="s">
        <v>14</v>
      </c>
      <c r="F347" s="6">
        <v>428</v>
      </c>
      <c r="G347" s="6">
        <v>60</v>
      </c>
      <c r="H347" s="6">
        <v>4</v>
      </c>
      <c r="I347" s="6" t="s">
        <v>22</v>
      </c>
      <c r="J347" s="6" t="s">
        <v>80</v>
      </c>
      <c r="K347" s="6" t="s">
        <v>53</v>
      </c>
      <c r="L347" t="str">
        <f>VLOOKUP(E347,Lookup_Data!$C$7:$E$25,2,FALSE)</f>
        <v>Scotland</v>
      </c>
      <c r="M347" t="str">
        <f>VLOOKUP(E347,Lookup_Data!$C$7:$E$25,3,FALSE)</f>
        <v>SUSF</v>
      </c>
      <c r="N347" s="12">
        <f t="shared" si="54"/>
        <v>0</v>
      </c>
      <c r="O347" s="12">
        <f t="shared" si="55"/>
        <v>5</v>
      </c>
      <c r="P347" s="12">
        <f t="shared" si="56"/>
        <v>2</v>
      </c>
      <c r="Q347" s="12">
        <f t="shared" si="57"/>
        <v>2</v>
      </c>
      <c r="R347" s="12" t="str">
        <f t="shared" si="58"/>
        <v>Nov2</v>
      </c>
      <c r="S347" s="12" t="str">
        <f t="shared" si="59"/>
        <v>Edinburgh 'Nov2'</v>
      </c>
      <c r="T347" s="12">
        <f t="shared" si="60"/>
        <v>926</v>
      </c>
      <c r="U347" s="12">
        <f t="shared" si="61"/>
        <v>120</v>
      </c>
      <c r="V347" s="12">
        <f t="shared" si="62"/>
        <v>10</v>
      </c>
    </row>
    <row r="348" spans="2:22" x14ac:dyDescent="0.2">
      <c r="B348" s="12" t="s">
        <v>187</v>
      </c>
      <c r="C348" s="7"/>
      <c r="D348" s="8" t="s">
        <v>240</v>
      </c>
      <c r="E348" s="8" t="s">
        <v>191</v>
      </c>
      <c r="F348" s="9">
        <v>451</v>
      </c>
      <c r="G348" s="9">
        <v>60</v>
      </c>
      <c r="H348" s="9">
        <v>8</v>
      </c>
      <c r="I348" s="6" t="s">
        <v>22</v>
      </c>
      <c r="J348" s="6" t="s">
        <v>18</v>
      </c>
      <c r="K348" s="6" t="s">
        <v>53</v>
      </c>
      <c r="L348" t="str">
        <f>VLOOKUP(E348,Lookup_Data!$C$7:$E$25,2,FALSE)</f>
        <v>England</v>
      </c>
      <c r="M348" t="str">
        <f>VLOOKUP(E348,Lookup_Data!$C$7:$E$25,3,FALSE)</f>
        <v>SWWU</v>
      </c>
      <c r="N348" s="12">
        <f t="shared" si="54"/>
        <v>1</v>
      </c>
      <c r="O348" s="12">
        <f t="shared" si="55"/>
        <v>1</v>
      </c>
      <c r="P348" s="12">
        <f t="shared" si="56"/>
        <v>1</v>
      </c>
      <c r="Q348" s="12">
        <f t="shared" si="57"/>
        <v>0</v>
      </c>
      <c r="R348" s="12" t="str">
        <f t="shared" si="58"/>
        <v/>
      </c>
      <c r="S348" s="12" t="str">
        <f t="shared" si="59"/>
        <v/>
      </c>
      <c r="T348" s="12">
        <f t="shared" si="60"/>
        <v>0</v>
      </c>
      <c r="U348" s="12">
        <f t="shared" si="61"/>
        <v>0</v>
      </c>
      <c r="V348" s="12">
        <f t="shared" si="62"/>
        <v>0</v>
      </c>
    </row>
    <row r="349" spans="2:22" x14ac:dyDescent="0.2">
      <c r="B349" s="12" t="s">
        <v>187</v>
      </c>
      <c r="C349" s="7"/>
      <c r="D349" s="8" t="s">
        <v>254</v>
      </c>
      <c r="E349" s="8" t="s">
        <v>191</v>
      </c>
      <c r="F349" s="6">
        <v>422</v>
      </c>
      <c r="G349" s="6">
        <v>59</v>
      </c>
      <c r="H349" s="6">
        <v>5</v>
      </c>
      <c r="I349" s="6" t="s">
        <v>15</v>
      </c>
      <c r="J349" s="6" t="s">
        <v>18</v>
      </c>
      <c r="K349" s="6" t="s">
        <v>53</v>
      </c>
      <c r="L349" t="str">
        <f>VLOOKUP(E349,Lookup_Data!$C$7:$E$25,2,FALSE)</f>
        <v>England</v>
      </c>
      <c r="M349" t="str">
        <f>VLOOKUP(E349,Lookup_Data!$C$7:$E$25,3,FALSE)</f>
        <v>SWWU</v>
      </c>
      <c r="N349" s="12">
        <f t="shared" si="54"/>
        <v>0</v>
      </c>
      <c r="O349" s="12">
        <f t="shared" si="55"/>
        <v>2</v>
      </c>
      <c r="P349" s="12">
        <f t="shared" si="56"/>
        <v>2</v>
      </c>
      <c r="Q349" s="12">
        <f t="shared" si="57"/>
        <v>0</v>
      </c>
      <c r="R349" s="12" t="str">
        <f t="shared" si="58"/>
        <v/>
      </c>
      <c r="S349" s="12" t="str">
        <f t="shared" si="59"/>
        <v/>
      </c>
      <c r="T349" s="12">
        <f t="shared" si="60"/>
        <v>0</v>
      </c>
      <c r="U349" s="12">
        <f t="shared" si="61"/>
        <v>0</v>
      </c>
      <c r="V349" s="12">
        <f t="shared" si="62"/>
        <v>0</v>
      </c>
    </row>
    <row r="350" spans="2:22" x14ac:dyDescent="0.2">
      <c r="B350" s="12" t="s">
        <v>187</v>
      </c>
      <c r="C350" s="7"/>
      <c r="D350" s="8" t="s">
        <v>263</v>
      </c>
      <c r="E350" s="8" t="s">
        <v>191</v>
      </c>
      <c r="F350" s="6">
        <v>407</v>
      </c>
      <c r="G350" s="6">
        <v>60</v>
      </c>
      <c r="H350" s="6">
        <v>8</v>
      </c>
      <c r="I350" s="6" t="s">
        <v>15</v>
      </c>
      <c r="J350" s="6" t="s">
        <v>18</v>
      </c>
      <c r="K350" s="6" t="s">
        <v>53</v>
      </c>
      <c r="L350" t="str">
        <f>VLOOKUP(E350,Lookup_Data!$C$7:$E$25,2,FALSE)</f>
        <v>England</v>
      </c>
      <c r="M350" t="str">
        <f>VLOOKUP(E350,Lookup_Data!$C$7:$E$25,3,FALSE)</f>
        <v>SWWU</v>
      </c>
      <c r="N350" s="12">
        <f t="shared" si="54"/>
        <v>0</v>
      </c>
      <c r="O350" s="12">
        <f t="shared" si="55"/>
        <v>3</v>
      </c>
      <c r="P350" s="12">
        <f t="shared" si="56"/>
        <v>3</v>
      </c>
      <c r="Q350" s="12">
        <f t="shared" si="57"/>
        <v>1</v>
      </c>
      <c r="R350" s="12" t="str">
        <f t="shared" si="58"/>
        <v>Nov1</v>
      </c>
      <c r="S350" s="12" t="str">
        <f t="shared" si="59"/>
        <v>Exeter 'Nov1'</v>
      </c>
      <c r="T350" s="12">
        <f t="shared" si="60"/>
        <v>1280</v>
      </c>
      <c r="U350" s="12">
        <f t="shared" si="61"/>
        <v>179</v>
      </c>
      <c r="V350" s="12">
        <f t="shared" si="62"/>
        <v>21</v>
      </c>
    </row>
    <row r="351" spans="2:22" x14ac:dyDescent="0.2">
      <c r="B351" s="12" t="s">
        <v>187</v>
      </c>
      <c r="C351" s="7">
        <v>37309</v>
      </c>
      <c r="D351" s="8" t="s">
        <v>132</v>
      </c>
      <c r="E351" s="8" t="s">
        <v>34</v>
      </c>
      <c r="F351" s="6">
        <v>513</v>
      </c>
      <c r="G351" s="6">
        <v>60</v>
      </c>
      <c r="H351" s="6">
        <v>12</v>
      </c>
      <c r="I351" s="6" t="s">
        <v>15</v>
      </c>
      <c r="J351" s="6" t="s">
        <v>18</v>
      </c>
      <c r="K351" s="6" t="s">
        <v>53</v>
      </c>
      <c r="L351" t="str">
        <f>VLOOKUP(E351,Lookup_Data!$C$7:$E$25,2,FALSE)</f>
        <v>England</v>
      </c>
      <c r="M351" t="str">
        <f>VLOOKUP(E351,Lookup_Data!$C$7:$E$25,3,FALSE)</f>
        <v>SEAL</v>
      </c>
      <c r="N351" s="12">
        <f t="shared" si="54"/>
        <v>1</v>
      </c>
      <c r="O351" s="12">
        <f t="shared" si="55"/>
        <v>1</v>
      </c>
      <c r="P351" s="12">
        <f t="shared" si="56"/>
        <v>1</v>
      </c>
      <c r="Q351" s="12">
        <f t="shared" si="57"/>
        <v>0</v>
      </c>
      <c r="R351" s="12" t="str">
        <f t="shared" si="58"/>
        <v/>
      </c>
      <c r="S351" s="12" t="str">
        <f t="shared" si="59"/>
        <v/>
      </c>
      <c r="T351" s="12">
        <f t="shared" si="60"/>
        <v>0</v>
      </c>
      <c r="U351" s="12">
        <f t="shared" si="61"/>
        <v>0</v>
      </c>
      <c r="V351" s="12">
        <f t="shared" si="62"/>
        <v>0</v>
      </c>
    </row>
    <row r="352" spans="2:22" x14ac:dyDescent="0.2">
      <c r="B352" s="12" t="s">
        <v>187</v>
      </c>
      <c r="C352" s="7">
        <v>37309</v>
      </c>
      <c r="D352" s="8" t="s">
        <v>172</v>
      </c>
      <c r="E352" s="8" t="s">
        <v>34</v>
      </c>
      <c r="F352" s="6">
        <v>508</v>
      </c>
      <c r="G352" s="6">
        <v>60</v>
      </c>
      <c r="H352" s="6">
        <v>16</v>
      </c>
      <c r="I352" s="6" t="s">
        <v>15</v>
      </c>
      <c r="J352" s="6" t="s">
        <v>18</v>
      </c>
      <c r="K352" s="6" t="s">
        <v>53</v>
      </c>
      <c r="L352" t="str">
        <f>VLOOKUP(E352,Lookup_Data!$C$7:$E$25,2,FALSE)</f>
        <v>England</v>
      </c>
      <c r="M352" t="str">
        <f>VLOOKUP(E352,Lookup_Data!$C$7:$E$25,3,FALSE)</f>
        <v>SEAL</v>
      </c>
      <c r="N352" s="12">
        <f t="shared" si="54"/>
        <v>0</v>
      </c>
      <c r="O352" s="12">
        <f t="shared" si="55"/>
        <v>2</v>
      </c>
      <c r="P352" s="12">
        <f t="shared" si="56"/>
        <v>2</v>
      </c>
      <c r="Q352" s="12">
        <f t="shared" si="57"/>
        <v>0</v>
      </c>
      <c r="R352" s="12" t="str">
        <f t="shared" si="58"/>
        <v/>
      </c>
      <c r="S352" s="12" t="str">
        <f t="shared" si="59"/>
        <v/>
      </c>
      <c r="T352" s="12">
        <f t="shared" si="60"/>
        <v>0</v>
      </c>
      <c r="U352" s="12">
        <f t="shared" si="61"/>
        <v>0</v>
      </c>
      <c r="V352" s="12">
        <f t="shared" si="62"/>
        <v>0</v>
      </c>
    </row>
    <row r="353" spans="2:22" x14ac:dyDescent="0.2">
      <c r="B353" s="12" t="s">
        <v>187</v>
      </c>
      <c r="C353" s="7">
        <v>37309</v>
      </c>
      <c r="D353" s="8" t="s">
        <v>110</v>
      </c>
      <c r="E353" s="8" t="s">
        <v>34</v>
      </c>
      <c r="F353" s="6">
        <v>483</v>
      </c>
      <c r="G353" s="6">
        <v>59</v>
      </c>
      <c r="H353" s="6">
        <v>10</v>
      </c>
      <c r="I353" s="6" t="s">
        <v>22</v>
      </c>
      <c r="J353" s="6" t="s">
        <v>18</v>
      </c>
      <c r="K353" s="6" t="s">
        <v>53</v>
      </c>
      <c r="L353" t="str">
        <f>VLOOKUP(E353,Lookup_Data!$C$7:$E$25,2,FALSE)</f>
        <v>England</v>
      </c>
      <c r="M353" t="str">
        <f>VLOOKUP(E353,Lookup_Data!$C$7:$E$25,3,FALSE)</f>
        <v>SEAL</v>
      </c>
      <c r="N353" s="12">
        <f t="shared" si="54"/>
        <v>0</v>
      </c>
      <c r="O353" s="12">
        <f t="shared" si="55"/>
        <v>3</v>
      </c>
      <c r="P353" s="12">
        <f t="shared" si="56"/>
        <v>3</v>
      </c>
      <c r="Q353" s="12">
        <f t="shared" si="57"/>
        <v>1</v>
      </c>
      <c r="R353" s="12" t="str">
        <f t="shared" si="58"/>
        <v>Nov1</v>
      </c>
      <c r="S353" s="12" t="str">
        <f t="shared" si="59"/>
        <v>Imperial 'Nov1'</v>
      </c>
      <c r="T353" s="12">
        <f t="shared" si="60"/>
        <v>1504</v>
      </c>
      <c r="U353" s="12">
        <f t="shared" si="61"/>
        <v>179</v>
      </c>
      <c r="V353" s="12">
        <f t="shared" si="62"/>
        <v>38</v>
      </c>
    </row>
    <row r="354" spans="2:22" x14ac:dyDescent="0.2">
      <c r="B354" s="12" t="s">
        <v>187</v>
      </c>
      <c r="C354" s="10">
        <v>37301</v>
      </c>
      <c r="D354" s="11" t="s">
        <v>151</v>
      </c>
      <c r="E354" s="11" t="s">
        <v>34</v>
      </c>
      <c r="F354" s="12">
        <v>441</v>
      </c>
      <c r="G354" s="12">
        <v>60</v>
      </c>
      <c r="H354" s="12">
        <v>7</v>
      </c>
      <c r="I354" s="6" t="s">
        <v>15</v>
      </c>
      <c r="J354" s="6" t="s">
        <v>18</v>
      </c>
      <c r="K354" s="6" t="s">
        <v>53</v>
      </c>
      <c r="L354" t="str">
        <f>VLOOKUP(E354,Lookup_Data!$C$7:$E$25,2,FALSE)</f>
        <v>England</v>
      </c>
      <c r="M354" t="str">
        <f>VLOOKUP(E354,Lookup_Data!$C$7:$E$25,3,FALSE)</f>
        <v>SEAL</v>
      </c>
      <c r="N354" s="12">
        <f t="shared" si="54"/>
        <v>0</v>
      </c>
      <c r="O354" s="12">
        <f t="shared" si="55"/>
        <v>4</v>
      </c>
      <c r="P354" s="12">
        <f t="shared" si="56"/>
        <v>1</v>
      </c>
      <c r="Q354" s="12">
        <f t="shared" si="57"/>
        <v>0</v>
      </c>
      <c r="R354" s="12" t="str">
        <f t="shared" si="58"/>
        <v/>
      </c>
      <c r="S354" s="12" t="str">
        <f t="shared" si="59"/>
        <v/>
      </c>
      <c r="T354" s="12">
        <f t="shared" si="60"/>
        <v>0</v>
      </c>
      <c r="U354" s="12">
        <f t="shared" si="61"/>
        <v>0</v>
      </c>
      <c r="V354" s="12">
        <f t="shared" si="62"/>
        <v>0</v>
      </c>
    </row>
    <row r="355" spans="2:22" x14ac:dyDescent="0.2">
      <c r="B355" s="12" t="s">
        <v>187</v>
      </c>
      <c r="C355" s="7">
        <v>37309</v>
      </c>
      <c r="D355" s="11" t="s">
        <v>260</v>
      </c>
      <c r="E355" s="11" t="s">
        <v>34</v>
      </c>
      <c r="F355" s="12">
        <v>411</v>
      </c>
      <c r="G355" s="12">
        <v>58</v>
      </c>
      <c r="H355" s="12">
        <v>4</v>
      </c>
      <c r="I355" s="6" t="s">
        <v>22</v>
      </c>
      <c r="J355" s="6" t="s">
        <v>18</v>
      </c>
      <c r="K355" s="6" t="s">
        <v>53</v>
      </c>
      <c r="L355" t="str">
        <f>VLOOKUP(E355,Lookup_Data!$C$7:$E$25,2,FALSE)</f>
        <v>England</v>
      </c>
      <c r="M355" t="str">
        <f>VLOOKUP(E355,Lookup_Data!$C$7:$E$25,3,FALSE)</f>
        <v>SEAL</v>
      </c>
      <c r="N355" s="12">
        <f t="shared" si="54"/>
        <v>0</v>
      </c>
      <c r="O355" s="12">
        <f t="shared" si="55"/>
        <v>5</v>
      </c>
      <c r="P355" s="12">
        <f t="shared" si="56"/>
        <v>2</v>
      </c>
      <c r="Q355" s="12">
        <f t="shared" si="57"/>
        <v>0</v>
      </c>
      <c r="R355" s="12" t="str">
        <f t="shared" si="58"/>
        <v/>
      </c>
      <c r="S355" s="12" t="str">
        <f t="shared" si="59"/>
        <v/>
      </c>
      <c r="T355" s="12">
        <f t="shared" si="60"/>
        <v>0</v>
      </c>
      <c r="U355" s="12">
        <f t="shared" si="61"/>
        <v>0</v>
      </c>
      <c r="V355" s="12">
        <f t="shared" si="62"/>
        <v>0</v>
      </c>
    </row>
    <row r="356" spans="2:22" x14ac:dyDescent="0.2">
      <c r="B356" s="12" t="s">
        <v>187</v>
      </c>
      <c r="C356" s="10">
        <v>37309</v>
      </c>
      <c r="D356" s="11" t="s">
        <v>264</v>
      </c>
      <c r="E356" s="11" t="s">
        <v>34</v>
      </c>
      <c r="F356" s="12">
        <v>401</v>
      </c>
      <c r="G356" s="12">
        <v>59</v>
      </c>
      <c r="H356" s="12">
        <v>4</v>
      </c>
      <c r="I356" s="6" t="s">
        <v>15</v>
      </c>
      <c r="J356" s="6" t="s">
        <v>18</v>
      </c>
      <c r="K356" s="6" t="s">
        <v>53</v>
      </c>
      <c r="L356" t="str">
        <f>VLOOKUP(E356,Lookup_Data!$C$7:$E$25,2,FALSE)</f>
        <v>England</v>
      </c>
      <c r="M356" t="str">
        <f>VLOOKUP(E356,Lookup_Data!$C$7:$E$25,3,FALSE)</f>
        <v>SEAL</v>
      </c>
      <c r="N356" s="12">
        <f t="shared" si="54"/>
        <v>0</v>
      </c>
      <c r="O356" s="12">
        <f t="shared" si="55"/>
        <v>6</v>
      </c>
      <c r="P356" s="12">
        <f t="shared" si="56"/>
        <v>3</v>
      </c>
      <c r="Q356" s="12">
        <f t="shared" si="57"/>
        <v>2</v>
      </c>
      <c r="R356" s="12" t="str">
        <f t="shared" si="58"/>
        <v>Nov2</v>
      </c>
      <c r="S356" s="12" t="str">
        <f t="shared" si="59"/>
        <v>Imperial 'Nov2'</v>
      </c>
      <c r="T356" s="12">
        <f t="shared" si="60"/>
        <v>1253</v>
      </c>
      <c r="U356" s="12">
        <f t="shared" si="61"/>
        <v>177</v>
      </c>
      <c r="V356" s="12">
        <f t="shared" si="62"/>
        <v>15</v>
      </c>
    </row>
    <row r="357" spans="2:22" x14ac:dyDescent="0.2">
      <c r="B357" s="12" t="s">
        <v>187</v>
      </c>
      <c r="C357" s="7">
        <v>37309</v>
      </c>
      <c r="D357" s="8" t="s">
        <v>155</v>
      </c>
      <c r="E357" s="8" t="s">
        <v>34</v>
      </c>
      <c r="F357" s="6">
        <v>384</v>
      </c>
      <c r="G357" s="6">
        <v>58</v>
      </c>
      <c r="H357" s="6">
        <v>2</v>
      </c>
      <c r="I357" s="6" t="s">
        <v>22</v>
      </c>
      <c r="J357" s="6" t="s">
        <v>18</v>
      </c>
      <c r="K357" s="6" t="s">
        <v>53</v>
      </c>
      <c r="L357" t="str">
        <f>VLOOKUP(E357,Lookup_Data!$C$7:$E$25,2,FALSE)</f>
        <v>England</v>
      </c>
      <c r="M357" t="str">
        <f>VLOOKUP(E357,Lookup_Data!$C$7:$E$25,3,FALSE)</f>
        <v>SEAL</v>
      </c>
      <c r="N357" s="12">
        <f t="shared" si="54"/>
        <v>0</v>
      </c>
      <c r="O357" s="12">
        <f t="shared" si="55"/>
        <v>7</v>
      </c>
      <c r="P357" s="12">
        <f t="shared" si="56"/>
        <v>1</v>
      </c>
      <c r="Q357" s="12">
        <f t="shared" si="57"/>
        <v>0</v>
      </c>
      <c r="R357" s="12" t="str">
        <f t="shared" si="58"/>
        <v/>
      </c>
      <c r="S357" s="12" t="str">
        <f t="shared" si="59"/>
        <v/>
      </c>
      <c r="T357" s="12">
        <f t="shared" si="60"/>
        <v>0</v>
      </c>
      <c r="U357" s="12">
        <f t="shared" si="61"/>
        <v>0</v>
      </c>
      <c r="V357" s="12">
        <f t="shared" si="62"/>
        <v>0</v>
      </c>
    </row>
    <row r="358" spans="2:22" x14ac:dyDescent="0.2">
      <c r="B358" s="12" t="s">
        <v>187</v>
      </c>
      <c r="C358" s="7">
        <v>37309</v>
      </c>
      <c r="D358" s="8" t="s">
        <v>282</v>
      </c>
      <c r="E358" s="8" t="s">
        <v>34</v>
      </c>
      <c r="F358" s="6">
        <v>366</v>
      </c>
      <c r="G358" s="6">
        <v>59</v>
      </c>
      <c r="H358" s="6">
        <v>6</v>
      </c>
      <c r="I358" s="6" t="s">
        <v>15</v>
      </c>
      <c r="J358" s="6" t="s">
        <v>18</v>
      </c>
      <c r="K358" s="6" t="s">
        <v>53</v>
      </c>
      <c r="L358" t="str">
        <f>VLOOKUP(E358,Lookup_Data!$C$7:$E$25,2,FALSE)</f>
        <v>England</v>
      </c>
      <c r="M358" t="str">
        <f>VLOOKUP(E358,Lookup_Data!$C$7:$E$25,3,FALSE)</f>
        <v>SEAL</v>
      </c>
      <c r="N358" s="12">
        <f t="shared" si="54"/>
        <v>0</v>
      </c>
      <c r="O358" s="12">
        <f t="shared" si="55"/>
        <v>8</v>
      </c>
      <c r="P358" s="12">
        <f t="shared" si="56"/>
        <v>2</v>
      </c>
      <c r="Q358" s="12">
        <f t="shared" si="57"/>
        <v>0</v>
      </c>
      <c r="R358" s="12" t="str">
        <f t="shared" si="58"/>
        <v/>
      </c>
      <c r="S358" s="12" t="str">
        <f t="shared" si="59"/>
        <v/>
      </c>
      <c r="T358" s="12">
        <f t="shared" si="60"/>
        <v>0</v>
      </c>
      <c r="U358" s="12">
        <f t="shared" si="61"/>
        <v>0</v>
      </c>
      <c r="V358" s="12">
        <f t="shared" si="62"/>
        <v>0</v>
      </c>
    </row>
    <row r="359" spans="2:22" x14ac:dyDescent="0.2">
      <c r="B359" s="12" t="s">
        <v>187</v>
      </c>
      <c r="C359" s="7">
        <v>37289</v>
      </c>
      <c r="D359" s="8" t="s">
        <v>284</v>
      </c>
      <c r="E359" s="11" t="s">
        <v>34</v>
      </c>
      <c r="F359" s="6">
        <v>362</v>
      </c>
      <c r="G359" s="6">
        <v>59</v>
      </c>
      <c r="H359" s="6">
        <v>1</v>
      </c>
      <c r="I359" s="6" t="s">
        <v>15</v>
      </c>
      <c r="J359" s="6" t="s">
        <v>18</v>
      </c>
      <c r="K359" s="6" t="s">
        <v>53</v>
      </c>
      <c r="L359" t="str">
        <f>VLOOKUP(E359,Lookup_Data!$C$7:$E$25,2,FALSE)</f>
        <v>England</v>
      </c>
      <c r="M359" t="str">
        <f>VLOOKUP(E359,Lookup_Data!$C$7:$E$25,3,FALSE)</f>
        <v>SEAL</v>
      </c>
      <c r="N359" s="12">
        <f t="shared" si="54"/>
        <v>0</v>
      </c>
      <c r="O359" s="12">
        <f t="shared" si="55"/>
        <v>9</v>
      </c>
      <c r="P359" s="12">
        <f t="shared" si="56"/>
        <v>3</v>
      </c>
      <c r="Q359" s="12">
        <f t="shared" si="57"/>
        <v>3</v>
      </c>
      <c r="R359" s="12" t="str">
        <f t="shared" si="58"/>
        <v>Nov3</v>
      </c>
      <c r="S359" s="12" t="str">
        <f t="shared" si="59"/>
        <v>Imperial 'Nov3'</v>
      </c>
      <c r="T359" s="12">
        <f t="shared" si="60"/>
        <v>1112</v>
      </c>
      <c r="U359" s="12">
        <f t="shared" si="61"/>
        <v>176</v>
      </c>
      <c r="V359" s="12">
        <f t="shared" si="62"/>
        <v>9</v>
      </c>
    </row>
    <row r="360" spans="2:22" x14ac:dyDescent="0.2">
      <c r="B360" s="12" t="s">
        <v>187</v>
      </c>
      <c r="C360" s="7">
        <v>37289</v>
      </c>
      <c r="D360" s="8" t="s">
        <v>180</v>
      </c>
      <c r="E360" s="8" t="s">
        <v>34</v>
      </c>
      <c r="F360" s="6">
        <v>352</v>
      </c>
      <c r="G360" s="6">
        <v>57</v>
      </c>
      <c r="H360" s="6">
        <v>4</v>
      </c>
      <c r="I360" s="6" t="s">
        <v>22</v>
      </c>
      <c r="J360" s="6" t="s">
        <v>18</v>
      </c>
      <c r="K360" s="6" t="s">
        <v>53</v>
      </c>
      <c r="L360" t="str">
        <f>VLOOKUP(E360,Lookup_Data!$C$7:$E$25,2,FALSE)</f>
        <v>England</v>
      </c>
      <c r="M360" t="str">
        <f>VLOOKUP(E360,Lookup_Data!$C$7:$E$25,3,FALSE)</f>
        <v>SEAL</v>
      </c>
      <c r="N360" s="12">
        <f t="shared" si="54"/>
        <v>0</v>
      </c>
      <c r="O360" s="12">
        <f t="shared" si="55"/>
        <v>10</v>
      </c>
      <c r="P360" s="12">
        <f t="shared" si="56"/>
        <v>1</v>
      </c>
      <c r="Q360" s="12">
        <f t="shared" si="57"/>
        <v>0</v>
      </c>
      <c r="R360" s="12" t="str">
        <f t="shared" si="58"/>
        <v/>
      </c>
      <c r="S360" s="12" t="str">
        <f t="shared" si="59"/>
        <v/>
      </c>
      <c r="T360" s="12">
        <f t="shared" si="60"/>
        <v>0</v>
      </c>
      <c r="U360" s="12">
        <f t="shared" si="61"/>
        <v>0</v>
      </c>
      <c r="V360" s="12">
        <f t="shared" si="62"/>
        <v>0</v>
      </c>
    </row>
    <row r="361" spans="2:22" x14ac:dyDescent="0.2">
      <c r="B361" s="12" t="s">
        <v>187</v>
      </c>
      <c r="C361" s="7">
        <v>37289</v>
      </c>
      <c r="D361" s="8" t="s">
        <v>298</v>
      </c>
      <c r="E361" s="8" t="s">
        <v>34</v>
      </c>
      <c r="F361" s="6">
        <v>298</v>
      </c>
      <c r="G361" s="6">
        <v>53</v>
      </c>
      <c r="H361" s="6">
        <v>3</v>
      </c>
      <c r="I361" s="6" t="s">
        <v>15</v>
      </c>
      <c r="J361" s="6" t="s">
        <v>18</v>
      </c>
      <c r="K361" s="6" t="s">
        <v>53</v>
      </c>
      <c r="L361" t="str">
        <f>VLOOKUP(E361,Lookup_Data!$C$7:$E$25,2,FALSE)</f>
        <v>England</v>
      </c>
      <c r="M361" t="str">
        <f>VLOOKUP(E361,Lookup_Data!$C$7:$E$25,3,FALSE)</f>
        <v>SEAL</v>
      </c>
      <c r="N361" s="12">
        <f t="shared" si="54"/>
        <v>0</v>
      </c>
      <c r="O361" s="12">
        <f t="shared" si="55"/>
        <v>11</v>
      </c>
      <c r="P361" s="12">
        <f t="shared" si="56"/>
        <v>2</v>
      </c>
      <c r="Q361" s="12">
        <f t="shared" si="57"/>
        <v>0</v>
      </c>
      <c r="R361" s="12" t="str">
        <f t="shared" si="58"/>
        <v/>
      </c>
      <c r="S361" s="12" t="str">
        <f t="shared" si="59"/>
        <v/>
      </c>
      <c r="T361" s="12">
        <f t="shared" si="60"/>
        <v>0</v>
      </c>
      <c r="U361" s="12">
        <f t="shared" si="61"/>
        <v>0</v>
      </c>
      <c r="V361" s="12">
        <f t="shared" si="62"/>
        <v>0</v>
      </c>
    </row>
    <row r="362" spans="2:22" x14ac:dyDescent="0.2">
      <c r="B362" s="12" t="s">
        <v>187</v>
      </c>
      <c r="C362" s="7">
        <v>37289</v>
      </c>
      <c r="D362" s="8" t="s">
        <v>299</v>
      </c>
      <c r="E362" s="8" t="s">
        <v>34</v>
      </c>
      <c r="F362" s="6">
        <v>291</v>
      </c>
      <c r="G362" s="6">
        <v>56</v>
      </c>
      <c r="H362" s="6">
        <v>2</v>
      </c>
      <c r="I362" s="6" t="s">
        <v>22</v>
      </c>
      <c r="J362" s="6" t="s">
        <v>18</v>
      </c>
      <c r="K362" s="6" t="s">
        <v>53</v>
      </c>
      <c r="L362" t="str">
        <f>VLOOKUP(E362,Lookup_Data!$C$7:$E$25,2,FALSE)</f>
        <v>England</v>
      </c>
      <c r="M362" t="str">
        <f>VLOOKUP(E362,Lookup_Data!$C$7:$E$25,3,FALSE)</f>
        <v>SEAL</v>
      </c>
      <c r="N362" s="12">
        <f t="shared" si="54"/>
        <v>0</v>
      </c>
      <c r="O362" s="12">
        <f t="shared" si="55"/>
        <v>12</v>
      </c>
      <c r="P362" s="12">
        <f t="shared" si="56"/>
        <v>3</v>
      </c>
      <c r="Q362" s="12">
        <f t="shared" si="57"/>
        <v>4</v>
      </c>
      <c r="R362" s="12" t="str">
        <f t="shared" si="58"/>
        <v>Nov4</v>
      </c>
      <c r="S362" s="12" t="str">
        <f t="shared" si="59"/>
        <v>Imperial 'Nov4'</v>
      </c>
      <c r="T362" s="12">
        <f t="shared" si="60"/>
        <v>941</v>
      </c>
      <c r="U362" s="12">
        <f t="shared" si="61"/>
        <v>166</v>
      </c>
      <c r="V362" s="12">
        <f t="shared" si="62"/>
        <v>9</v>
      </c>
    </row>
    <row r="363" spans="2:22" x14ac:dyDescent="0.2">
      <c r="B363" s="12" t="s">
        <v>187</v>
      </c>
      <c r="C363" s="7">
        <v>37309</v>
      </c>
      <c r="D363" s="11" t="s">
        <v>185</v>
      </c>
      <c r="E363" s="11" t="s">
        <v>34</v>
      </c>
      <c r="F363" s="12">
        <v>284</v>
      </c>
      <c r="G363" s="12">
        <v>52</v>
      </c>
      <c r="H363" s="12">
        <v>0</v>
      </c>
      <c r="I363" s="6" t="s">
        <v>22</v>
      </c>
      <c r="J363" s="6" t="s">
        <v>18</v>
      </c>
      <c r="K363" s="6" t="s">
        <v>53</v>
      </c>
      <c r="L363" t="str">
        <f>VLOOKUP(E363,Lookup_Data!$C$7:$E$25,2,FALSE)</f>
        <v>England</v>
      </c>
      <c r="M363" t="str">
        <f>VLOOKUP(E363,Lookup_Data!$C$7:$E$25,3,FALSE)</f>
        <v>SEAL</v>
      </c>
      <c r="N363" s="12">
        <f t="shared" ref="N363:N391" si="63">IF(E363=E362,0,1)</f>
        <v>0</v>
      </c>
      <c r="O363" s="12">
        <f t="shared" ref="O363:O391" si="64">IF(N363=1,N363,O362+1)</f>
        <v>13</v>
      </c>
      <c r="P363" s="12">
        <f t="shared" si="56"/>
        <v>1</v>
      </c>
      <c r="Q363" s="12">
        <f t="shared" ref="Q363:Q391" si="65">IF(N364=1,1,IF(P363=3,1,0))*ROUNDUP(O363/3,0)</f>
        <v>5</v>
      </c>
      <c r="R363" s="12" t="str">
        <f t="shared" si="58"/>
        <v>Nov5</v>
      </c>
      <c r="S363" s="12" t="str">
        <f t="shared" ref="S363:S391" si="66">IF(Q363=0,"",CONCATENATE(E363," '",R363,"'"))</f>
        <v>Imperial 'Nov5'</v>
      </c>
      <c r="T363" s="12">
        <f t="shared" si="60"/>
        <v>284</v>
      </c>
      <c r="U363" s="12">
        <f t="shared" si="61"/>
        <v>52</v>
      </c>
      <c r="V363" s="12">
        <f t="shared" si="62"/>
        <v>0</v>
      </c>
    </row>
    <row r="364" spans="2:22" x14ac:dyDescent="0.2">
      <c r="B364" s="12" t="s">
        <v>187</v>
      </c>
      <c r="C364" s="7">
        <v>37674</v>
      </c>
      <c r="D364" s="8" t="s">
        <v>147</v>
      </c>
      <c r="E364" s="8" t="s">
        <v>50</v>
      </c>
      <c r="F364" s="6">
        <v>469</v>
      </c>
      <c r="G364" s="6">
        <v>60</v>
      </c>
      <c r="H364" s="6">
        <v>8</v>
      </c>
      <c r="I364" s="6" t="s">
        <v>15</v>
      </c>
      <c r="J364" s="6" t="s">
        <v>18</v>
      </c>
      <c r="K364" s="6" t="s">
        <v>53</v>
      </c>
      <c r="L364" t="str">
        <f>VLOOKUP(E364,Lookup_Data!$C$7:$E$25,2,FALSE)</f>
        <v>England</v>
      </c>
      <c r="M364" t="str">
        <f>VLOOKUP(E364,Lookup_Data!$C$7:$E$25,3,FALSE)</f>
        <v>None</v>
      </c>
      <c r="N364" s="12">
        <f t="shared" si="63"/>
        <v>1</v>
      </c>
      <c r="O364" s="12">
        <f t="shared" si="64"/>
        <v>1</v>
      </c>
      <c r="P364" s="12">
        <f t="shared" si="56"/>
        <v>1</v>
      </c>
      <c r="Q364" s="12">
        <f t="shared" si="65"/>
        <v>0</v>
      </c>
      <c r="R364" s="12" t="str">
        <f t="shared" si="58"/>
        <v/>
      </c>
      <c r="S364" s="12" t="str">
        <f t="shared" si="66"/>
        <v/>
      </c>
      <c r="T364" s="12">
        <f t="shared" si="60"/>
        <v>0</v>
      </c>
      <c r="U364" s="12">
        <f t="shared" si="61"/>
        <v>0</v>
      </c>
      <c r="V364" s="12">
        <f t="shared" si="62"/>
        <v>0</v>
      </c>
    </row>
    <row r="365" spans="2:22" x14ac:dyDescent="0.2">
      <c r="B365" s="12" t="s">
        <v>187</v>
      </c>
      <c r="C365" s="7">
        <v>37669</v>
      </c>
      <c r="D365" s="8" t="s">
        <v>270</v>
      </c>
      <c r="E365" s="8" t="s">
        <v>50</v>
      </c>
      <c r="F365" s="6">
        <v>392</v>
      </c>
      <c r="G365" s="6">
        <v>60</v>
      </c>
      <c r="H365" s="6">
        <v>4</v>
      </c>
      <c r="I365" s="6" t="s">
        <v>15</v>
      </c>
      <c r="J365" s="6" t="s">
        <v>18</v>
      </c>
      <c r="K365" s="6" t="s">
        <v>53</v>
      </c>
      <c r="L365" t="str">
        <f>VLOOKUP(E365,Lookup_Data!$C$7:$E$25,2,FALSE)</f>
        <v>England</v>
      </c>
      <c r="M365" t="str">
        <f>VLOOKUP(E365,Lookup_Data!$C$7:$E$25,3,FALSE)</f>
        <v>None</v>
      </c>
      <c r="N365" s="12">
        <f t="shared" si="63"/>
        <v>0</v>
      </c>
      <c r="O365" s="12">
        <f t="shared" si="64"/>
        <v>2</v>
      </c>
      <c r="P365" s="12">
        <f t="shared" si="56"/>
        <v>2</v>
      </c>
      <c r="Q365" s="12">
        <f t="shared" si="65"/>
        <v>0</v>
      </c>
      <c r="R365" s="12" t="str">
        <f t="shared" si="58"/>
        <v/>
      </c>
      <c r="S365" s="12" t="str">
        <f t="shared" si="66"/>
        <v/>
      </c>
      <c r="T365" s="12">
        <f t="shared" si="60"/>
        <v>0</v>
      </c>
      <c r="U365" s="12">
        <f t="shared" si="61"/>
        <v>0</v>
      </c>
      <c r="V365" s="12">
        <f t="shared" si="62"/>
        <v>0</v>
      </c>
    </row>
    <row r="366" spans="2:22" x14ac:dyDescent="0.2">
      <c r="B366" s="12" t="s">
        <v>187</v>
      </c>
      <c r="C366" s="7">
        <v>37676</v>
      </c>
      <c r="D366" s="8" t="s">
        <v>280</v>
      </c>
      <c r="E366" s="8" t="s">
        <v>50</v>
      </c>
      <c r="F366" s="6">
        <v>375</v>
      </c>
      <c r="G366" s="6">
        <v>60</v>
      </c>
      <c r="H366" s="6">
        <v>2</v>
      </c>
      <c r="I366" s="6" t="s">
        <v>15</v>
      </c>
      <c r="J366" s="6" t="s">
        <v>18</v>
      </c>
      <c r="K366" s="6" t="s">
        <v>53</v>
      </c>
      <c r="L366" t="str">
        <f>VLOOKUP(E366,Lookup_Data!$C$7:$E$25,2,FALSE)</f>
        <v>England</v>
      </c>
      <c r="M366" t="str">
        <f>VLOOKUP(E366,Lookup_Data!$C$7:$E$25,3,FALSE)</f>
        <v>None</v>
      </c>
      <c r="N366" s="12">
        <f t="shared" si="63"/>
        <v>0</v>
      </c>
      <c r="O366" s="12">
        <f t="shared" si="64"/>
        <v>3</v>
      </c>
      <c r="P366" s="12">
        <f t="shared" si="56"/>
        <v>3</v>
      </c>
      <c r="Q366" s="12">
        <f t="shared" si="65"/>
        <v>1</v>
      </c>
      <c r="R366" s="12" t="str">
        <f t="shared" si="58"/>
        <v>Nov1</v>
      </c>
      <c r="S366" s="12" t="str">
        <f t="shared" si="66"/>
        <v>Lancaster 'Nov1'</v>
      </c>
      <c r="T366" s="12">
        <f t="shared" si="60"/>
        <v>1236</v>
      </c>
      <c r="U366" s="12">
        <f t="shared" si="61"/>
        <v>180</v>
      </c>
      <c r="V366" s="12">
        <f t="shared" si="62"/>
        <v>14</v>
      </c>
    </row>
    <row r="367" spans="2:22" x14ac:dyDescent="0.2">
      <c r="B367" s="12" t="s">
        <v>187</v>
      </c>
      <c r="C367" s="7">
        <v>37674</v>
      </c>
      <c r="D367" s="8" t="s">
        <v>77</v>
      </c>
      <c r="E367" s="8" t="s">
        <v>24</v>
      </c>
      <c r="F367" s="6">
        <v>531</v>
      </c>
      <c r="G367" s="6">
        <v>60</v>
      </c>
      <c r="H367" s="6">
        <v>25</v>
      </c>
      <c r="I367" s="6" t="s">
        <v>15</v>
      </c>
      <c r="J367" s="6" t="s">
        <v>18</v>
      </c>
      <c r="K367" s="6" t="s">
        <v>53</v>
      </c>
      <c r="L367" t="str">
        <f>VLOOKUP(E367,Lookup_Data!$C$7:$E$25,2,FALSE)</f>
        <v>England</v>
      </c>
      <c r="M367" t="str">
        <f>VLOOKUP(E367,Lookup_Data!$C$7:$E$25,3,FALSE)</f>
        <v>BUTTS</v>
      </c>
      <c r="N367" s="12">
        <f t="shared" si="63"/>
        <v>1</v>
      </c>
      <c r="O367" s="12">
        <f t="shared" si="64"/>
        <v>1</v>
      </c>
      <c r="P367" s="12">
        <f t="shared" si="56"/>
        <v>1</v>
      </c>
      <c r="Q367" s="12">
        <f t="shared" si="65"/>
        <v>0</v>
      </c>
      <c r="R367" s="12" t="str">
        <f t="shared" si="58"/>
        <v/>
      </c>
      <c r="S367" s="12" t="str">
        <f t="shared" si="66"/>
        <v/>
      </c>
      <c r="T367" s="12">
        <f t="shared" si="60"/>
        <v>0</v>
      </c>
      <c r="U367" s="12">
        <f t="shared" si="61"/>
        <v>0</v>
      </c>
      <c r="V367" s="12">
        <f t="shared" si="62"/>
        <v>0</v>
      </c>
    </row>
    <row r="368" spans="2:22" x14ac:dyDescent="0.2">
      <c r="B368" s="12" t="s">
        <v>187</v>
      </c>
      <c r="C368" s="7">
        <v>37663</v>
      </c>
      <c r="D368" s="8" t="s">
        <v>95</v>
      </c>
      <c r="E368" s="8" t="s">
        <v>24</v>
      </c>
      <c r="F368" s="6">
        <v>517</v>
      </c>
      <c r="G368" s="6">
        <v>60</v>
      </c>
      <c r="H368" s="6">
        <v>18</v>
      </c>
      <c r="I368" s="6" t="s">
        <v>15</v>
      </c>
      <c r="J368" s="6" t="s">
        <v>18</v>
      </c>
      <c r="K368" s="6" t="s">
        <v>53</v>
      </c>
      <c r="L368" t="str">
        <f>VLOOKUP(E368,Lookup_Data!$C$7:$E$25,2,FALSE)</f>
        <v>England</v>
      </c>
      <c r="M368" t="str">
        <f>VLOOKUP(E368,Lookup_Data!$C$7:$E$25,3,FALSE)</f>
        <v>BUTTS</v>
      </c>
      <c r="N368" s="12">
        <f t="shared" si="63"/>
        <v>0</v>
      </c>
      <c r="O368" s="12">
        <f t="shared" si="64"/>
        <v>2</v>
      </c>
      <c r="P368" s="12">
        <f t="shared" si="56"/>
        <v>2</v>
      </c>
      <c r="Q368" s="12">
        <f t="shared" si="65"/>
        <v>0</v>
      </c>
      <c r="R368" s="12" t="str">
        <f t="shared" si="58"/>
        <v/>
      </c>
      <c r="S368" s="12" t="str">
        <f t="shared" si="66"/>
        <v/>
      </c>
      <c r="T368" s="12">
        <f t="shared" si="60"/>
        <v>0</v>
      </c>
      <c r="U368" s="12">
        <f t="shared" si="61"/>
        <v>0</v>
      </c>
      <c r="V368" s="12">
        <f t="shared" si="62"/>
        <v>0</v>
      </c>
    </row>
    <row r="369" spans="2:22" x14ac:dyDescent="0.2">
      <c r="B369" s="12" t="s">
        <v>187</v>
      </c>
      <c r="C369" s="7">
        <v>37660</v>
      </c>
      <c r="D369" s="8" t="s">
        <v>113</v>
      </c>
      <c r="E369" s="8" t="s">
        <v>24</v>
      </c>
      <c r="F369" s="6">
        <v>482</v>
      </c>
      <c r="G369" s="6">
        <v>60</v>
      </c>
      <c r="H369" s="6">
        <v>8</v>
      </c>
      <c r="I369" s="6" t="s">
        <v>22</v>
      </c>
      <c r="J369" s="6" t="s">
        <v>18</v>
      </c>
      <c r="K369" s="6" t="s">
        <v>53</v>
      </c>
      <c r="L369" t="str">
        <f>VLOOKUP(E369,Lookup_Data!$C$7:$E$25,2,FALSE)</f>
        <v>England</v>
      </c>
      <c r="M369" t="str">
        <f>VLOOKUP(E369,Lookup_Data!$C$7:$E$25,3,FALSE)</f>
        <v>BUTTS</v>
      </c>
      <c r="N369" s="12">
        <f t="shared" si="63"/>
        <v>0</v>
      </c>
      <c r="O369" s="12">
        <f t="shared" si="64"/>
        <v>3</v>
      </c>
      <c r="P369" s="12">
        <f t="shared" si="56"/>
        <v>3</v>
      </c>
      <c r="Q369" s="12">
        <f t="shared" si="65"/>
        <v>1</v>
      </c>
      <c r="R369" s="12" t="str">
        <f t="shared" si="58"/>
        <v>Nov1</v>
      </c>
      <c r="S369" s="12" t="str">
        <f t="shared" si="66"/>
        <v>Loughborough 'Nov1'</v>
      </c>
      <c r="T369" s="12">
        <f t="shared" si="60"/>
        <v>1530</v>
      </c>
      <c r="U369" s="12">
        <f t="shared" si="61"/>
        <v>180</v>
      </c>
      <c r="V369" s="12">
        <f t="shared" si="62"/>
        <v>51</v>
      </c>
    </row>
    <row r="370" spans="2:22" x14ac:dyDescent="0.2">
      <c r="B370" s="12" t="s">
        <v>187</v>
      </c>
      <c r="C370" s="7">
        <v>37670</v>
      </c>
      <c r="D370" s="8" t="s">
        <v>221</v>
      </c>
      <c r="E370" s="8" t="s">
        <v>24</v>
      </c>
      <c r="F370" s="6">
        <v>350</v>
      </c>
      <c r="G370" s="6">
        <v>56</v>
      </c>
      <c r="H370" s="6">
        <v>3</v>
      </c>
      <c r="I370" s="6" t="s">
        <v>15</v>
      </c>
      <c r="J370" s="6" t="s">
        <v>18</v>
      </c>
      <c r="K370" s="6" t="s">
        <v>53</v>
      </c>
      <c r="L370" t="str">
        <f>VLOOKUP(E370,Lookup_Data!$C$7:$E$25,2,FALSE)</f>
        <v>England</v>
      </c>
      <c r="M370" t="str">
        <f>VLOOKUP(E370,Lookup_Data!$C$7:$E$25,3,FALSE)</f>
        <v>BUTTS</v>
      </c>
      <c r="N370" s="12">
        <f t="shared" si="63"/>
        <v>0</v>
      </c>
      <c r="O370" s="12">
        <f t="shared" si="64"/>
        <v>4</v>
      </c>
      <c r="P370" s="12">
        <f t="shared" si="56"/>
        <v>1</v>
      </c>
      <c r="Q370" s="12">
        <f t="shared" si="65"/>
        <v>2</v>
      </c>
      <c r="R370" s="12" t="str">
        <f t="shared" si="58"/>
        <v>Nov2</v>
      </c>
      <c r="S370" s="12" t="str">
        <f t="shared" si="66"/>
        <v>Loughborough 'Nov2'</v>
      </c>
      <c r="T370" s="12">
        <f t="shared" si="60"/>
        <v>350</v>
      </c>
      <c r="U370" s="12">
        <f t="shared" si="61"/>
        <v>56</v>
      </c>
      <c r="V370" s="12">
        <f t="shared" si="62"/>
        <v>3</v>
      </c>
    </row>
    <row r="371" spans="2:22" x14ac:dyDescent="0.2">
      <c r="B371" s="12" t="s">
        <v>187</v>
      </c>
      <c r="C371" s="7"/>
      <c r="D371" s="11" t="s">
        <v>120</v>
      </c>
      <c r="E371" s="8" t="s">
        <v>83</v>
      </c>
      <c r="F371" s="12">
        <v>462</v>
      </c>
      <c r="G371" s="12">
        <v>60</v>
      </c>
      <c r="H371" s="12">
        <v>1</v>
      </c>
      <c r="I371" s="6" t="s">
        <v>15</v>
      </c>
      <c r="J371" s="6" t="s">
        <v>18</v>
      </c>
      <c r="K371" s="6" t="s">
        <v>53</v>
      </c>
      <c r="L371" t="str">
        <f>VLOOKUP(E371,Lookup_Data!$C$7:$E$25,2,FALSE)</f>
        <v>England</v>
      </c>
      <c r="M371" t="str">
        <f>VLOOKUP(E371,Lookup_Data!$C$7:$E$25,3,FALSE)</f>
        <v>NEUAL</v>
      </c>
      <c r="N371" s="12">
        <f t="shared" si="63"/>
        <v>1</v>
      </c>
      <c r="O371" s="12">
        <f t="shared" si="64"/>
        <v>1</v>
      </c>
      <c r="P371" s="12">
        <f t="shared" si="56"/>
        <v>1</v>
      </c>
      <c r="Q371" s="12">
        <f t="shared" si="65"/>
        <v>0</v>
      </c>
      <c r="R371" s="12" t="str">
        <f t="shared" si="58"/>
        <v/>
      </c>
      <c r="S371" s="12" t="str">
        <f t="shared" si="66"/>
        <v/>
      </c>
      <c r="T371" s="12">
        <f t="shared" si="60"/>
        <v>0</v>
      </c>
      <c r="U371" s="12">
        <f t="shared" si="61"/>
        <v>0</v>
      </c>
      <c r="V371" s="12">
        <f t="shared" si="62"/>
        <v>0</v>
      </c>
    </row>
    <row r="372" spans="2:22" x14ac:dyDescent="0.2">
      <c r="B372" s="12" t="s">
        <v>187</v>
      </c>
      <c r="C372" s="7"/>
      <c r="D372" s="11" t="s">
        <v>119</v>
      </c>
      <c r="E372" s="8" t="s">
        <v>83</v>
      </c>
      <c r="F372" s="12">
        <v>438</v>
      </c>
      <c r="G372" s="12">
        <v>60</v>
      </c>
      <c r="H372" s="12">
        <v>3</v>
      </c>
      <c r="I372" s="6" t="s">
        <v>15</v>
      </c>
      <c r="J372" s="6" t="s">
        <v>18</v>
      </c>
      <c r="K372" s="6" t="s">
        <v>53</v>
      </c>
      <c r="L372" t="str">
        <f>VLOOKUP(E372,Lookup_Data!$C$7:$E$25,2,FALSE)</f>
        <v>England</v>
      </c>
      <c r="M372" t="str">
        <f>VLOOKUP(E372,Lookup_Data!$C$7:$E$25,3,FALSE)</f>
        <v>NEUAL</v>
      </c>
      <c r="N372" s="12">
        <f t="shared" si="63"/>
        <v>0</v>
      </c>
      <c r="O372" s="12">
        <f t="shared" si="64"/>
        <v>2</v>
      </c>
      <c r="P372" s="12">
        <f t="shared" ref="P372:P408" si="67">IF(O372&lt;4,O372,3+O372-3*ROUNDUP(O372/3,0))</f>
        <v>2</v>
      </c>
      <c r="Q372" s="12">
        <f t="shared" si="65"/>
        <v>0</v>
      </c>
      <c r="R372" s="12" t="str">
        <f t="shared" ref="R372:R408" si="68">IF(Q372=1,"Nov1",IF(Q372=2,"Nov2",IF(Q372=3,"Nov3",IF(Q372=4,"Nov4",IF(Q372=5,"Nov5",IF(Q372=6,"Nov6",IF(Q372=7,"Nov7",IF(Q372=8,"Nov8",""))))))))</f>
        <v/>
      </c>
      <c r="S372" s="12" t="str">
        <f t="shared" si="66"/>
        <v/>
      </c>
      <c r="T372" s="12">
        <f t="shared" ref="T372:T391" si="69">IF($P372=1,F372,IF($P372=2,F372+F371,IF($P372=3,F372+F371+F370,IF($P372=4,F372+F371+F370+F369,0))))*IF($N373=1,1,IF($P372=3,1,0))</f>
        <v>0</v>
      </c>
      <c r="U372" s="12">
        <f t="shared" ref="U372:U391" si="70">IF($P372=1,G372,IF($P372=2,G372+G371,IF($P372=3,G372+G371+G370,IF($P372=4,G372+G371+G223+G222,0))))*IF($N373=1,1,IF($P372=3,1,0))</f>
        <v>0</v>
      </c>
      <c r="V372" s="12">
        <f t="shared" ref="V372:V391" si="71">IF($P372=1,H372,IF($P372=2,H372+H371,IF($P372=3,H372+H371+H370,IF($P372=4,H372+H371+H370+H369,0))))*IF($N373=1,1,IF($P372=3,1,0))</f>
        <v>0</v>
      </c>
    </row>
    <row r="373" spans="2:22" x14ac:dyDescent="0.2">
      <c r="B373" s="12" t="s">
        <v>187</v>
      </c>
      <c r="C373" s="7"/>
      <c r="D373" s="11" t="s">
        <v>167</v>
      </c>
      <c r="E373" s="8" t="s">
        <v>83</v>
      </c>
      <c r="F373" s="12">
        <v>406</v>
      </c>
      <c r="G373" s="12">
        <v>60</v>
      </c>
      <c r="H373" s="12">
        <v>5</v>
      </c>
      <c r="I373" s="6" t="s">
        <v>15</v>
      </c>
      <c r="J373" s="6" t="s">
        <v>18</v>
      </c>
      <c r="K373" s="6" t="s">
        <v>53</v>
      </c>
      <c r="L373" t="str">
        <f>VLOOKUP(E373,Lookup_Data!$C$7:$E$25,2,FALSE)</f>
        <v>England</v>
      </c>
      <c r="M373" t="str">
        <f>VLOOKUP(E373,Lookup_Data!$C$7:$E$25,3,FALSE)</f>
        <v>NEUAL</v>
      </c>
      <c r="N373" s="12">
        <f t="shared" si="63"/>
        <v>0</v>
      </c>
      <c r="O373" s="12">
        <f t="shared" si="64"/>
        <v>3</v>
      </c>
      <c r="P373" s="12">
        <f t="shared" si="67"/>
        <v>3</v>
      </c>
      <c r="Q373" s="12">
        <f t="shared" si="65"/>
        <v>1</v>
      </c>
      <c r="R373" s="12" t="str">
        <f t="shared" si="68"/>
        <v>Nov1</v>
      </c>
      <c r="S373" s="12" t="str">
        <f t="shared" si="66"/>
        <v>Northumbria 'Nov1'</v>
      </c>
      <c r="T373" s="12">
        <f t="shared" si="69"/>
        <v>1306</v>
      </c>
      <c r="U373" s="12">
        <f t="shared" si="70"/>
        <v>180</v>
      </c>
      <c r="V373" s="12">
        <f t="shared" si="71"/>
        <v>9</v>
      </c>
    </row>
    <row r="374" spans="2:22" x14ac:dyDescent="0.2">
      <c r="B374" s="12" t="s">
        <v>187</v>
      </c>
      <c r="C374" s="7"/>
      <c r="D374" s="11" t="s">
        <v>285</v>
      </c>
      <c r="E374" s="8" t="s">
        <v>83</v>
      </c>
      <c r="F374" s="12">
        <v>359</v>
      </c>
      <c r="G374" s="12">
        <v>60</v>
      </c>
      <c r="H374" s="12">
        <v>5</v>
      </c>
      <c r="I374" s="6" t="s">
        <v>15</v>
      </c>
      <c r="J374" s="6" t="s">
        <v>18</v>
      </c>
      <c r="K374" s="6" t="s">
        <v>53</v>
      </c>
      <c r="L374" t="str">
        <f>VLOOKUP(E374,Lookup_Data!$C$7:$E$25,2,FALSE)</f>
        <v>England</v>
      </c>
      <c r="M374" t="str">
        <f>VLOOKUP(E374,Lookup_Data!$C$7:$E$25,3,FALSE)</f>
        <v>NEUAL</v>
      </c>
      <c r="N374" s="12">
        <f t="shared" si="63"/>
        <v>0</v>
      </c>
      <c r="O374" s="12">
        <f t="shared" si="64"/>
        <v>4</v>
      </c>
      <c r="P374" s="12">
        <f t="shared" si="67"/>
        <v>1</v>
      </c>
      <c r="Q374" s="12">
        <f t="shared" si="65"/>
        <v>2</v>
      </c>
      <c r="R374" s="12" t="str">
        <f t="shared" si="68"/>
        <v>Nov2</v>
      </c>
      <c r="S374" s="12" t="str">
        <f t="shared" si="66"/>
        <v>Northumbria 'Nov2'</v>
      </c>
      <c r="T374" s="12">
        <f t="shared" si="69"/>
        <v>359</v>
      </c>
      <c r="U374" s="12">
        <f t="shared" si="70"/>
        <v>60</v>
      </c>
      <c r="V374" s="12">
        <f t="shared" si="71"/>
        <v>5</v>
      </c>
    </row>
    <row r="375" spans="2:22" x14ac:dyDescent="0.2">
      <c r="B375" s="12" t="s">
        <v>187</v>
      </c>
      <c r="C375" s="7">
        <v>37674</v>
      </c>
      <c r="D375" s="8" t="s">
        <v>210</v>
      </c>
      <c r="E375" s="8" t="s">
        <v>211</v>
      </c>
      <c r="F375" s="6">
        <v>518</v>
      </c>
      <c r="G375" s="6">
        <v>60</v>
      </c>
      <c r="H375" s="6">
        <v>8</v>
      </c>
      <c r="I375" s="6" t="s">
        <v>15</v>
      </c>
      <c r="J375" s="6" t="s">
        <v>18</v>
      </c>
      <c r="K375" s="6" t="s">
        <v>53</v>
      </c>
      <c r="L375" t="str">
        <f>VLOOKUP(E375,Lookup_Data!$C$7:$E$25,2,FALSE)</f>
        <v>England</v>
      </c>
      <c r="M375" t="str">
        <f>VLOOKUP(E375,Lookup_Data!$C$7:$E$25,3,FALSE)</f>
        <v>BUTTS</v>
      </c>
      <c r="N375" s="12">
        <f t="shared" si="63"/>
        <v>1</v>
      </c>
      <c r="O375" s="12">
        <f t="shared" si="64"/>
        <v>1</v>
      </c>
      <c r="P375" s="12">
        <f t="shared" si="67"/>
        <v>1</v>
      </c>
      <c r="Q375" s="12">
        <f t="shared" si="65"/>
        <v>0</v>
      </c>
      <c r="R375" s="12" t="str">
        <f t="shared" si="68"/>
        <v/>
      </c>
      <c r="S375" s="12" t="str">
        <f t="shared" si="66"/>
        <v/>
      </c>
      <c r="T375" s="12">
        <f t="shared" si="69"/>
        <v>0</v>
      </c>
      <c r="U375" s="12">
        <f t="shared" si="70"/>
        <v>0</v>
      </c>
      <c r="V375" s="12">
        <f t="shared" si="71"/>
        <v>0</v>
      </c>
    </row>
    <row r="376" spans="2:22" x14ac:dyDescent="0.2">
      <c r="B376" s="12" t="s">
        <v>187</v>
      </c>
      <c r="C376" s="7">
        <v>37674</v>
      </c>
      <c r="D376" s="8" t="s">
        <v>212</v>
      </c>
      <c r="E376" s="8" t="s">
        <v>211</v>
      </c>
      <c r="F376" s="6">
        <v>517</v>
      </c>
      <c r="G376" s="6">
        <v>60</v>
      </c>
      <c r="H376" s="6">
        <v>16</v>
      </c>
      <c r="I376" s="6" t="s">
        <v>15</v>
      </c>
      <c r="J376" s="6" t="s">
        <v>18</v>
      </c>
      <c r="K376" s="6" t="s">
        <v>53</v>
      </c>
      <c r="L376" t="str">
        <f>VLOOKUP(E376,Lookup_Data!$C$7:$E$25,2,FALSE)</f>
        <v>England</v>
      </c>
      <c r="M376" t="str">
        <f>VLOOKUP(E376,Lookup_Data!$C$7:$E$25,3,FALSE)</f>
        <v>BUTTS</v>
      </c>
      <c r="N376" s="12">
        <f t="shared" si="63"/>
        <v>0</v>
      </c>
      <c r="O376" s="12">
        <f t="shared" si="64"/>
        <v>2</v>
      </c>
      <c r="P376" s="12">
        <f t="shared" si="67"/>
        <v>2</v>
      </c>
      <c r="Q376" s="12">
        <f t="shared" si="65"/>
        <v>0</v>
      </c>
      <c r="R376" s="12" t="str">
        <f t="shared" si="68"/>
        <v/>
      </c>
      <c r="S376" s="12" t="str">
        <f t="shared" si="66"/>
        <v/>
      </c>
      <c r="T376" s="12">
        <f t="shared" si="69"/>
        <v>0</v>
      </c>
      <c r="U376" s="12">
        <f t="shared" si="70"/>
        <v>0</v>
      </c>
      <c r="V376" s="12">
        <f t="shared" si="71"/>
        <v>0</v>
      </c>
    </row>
    <row r="377" spans="2:22" x14ac:dyDescent="0.2">
      <c r="B377" s="12" t="s">
        <v>187</v>
      </c>
      <c r="C377" s="7">
        <v>37668</v>
      </c>
      <c r="D377" s="8" t="s">
        <v>226</v>
      </c>
      <c r="E377" s="11" t="s">
        <v>211</v>
      </c>
      <c r="F377" s="6">
        <v>473</v>
      </c>
      <c r="G377" s="6">
        <v>60</v>
      </c>
      <c r="H377" s="6">
        <v>9</v>
      </c>
      <c r="I377" s="6" t="s">
        <v>15</v>
      </c>
      <c r="J377" s="6" t="s">
        <v>18</v>
      </c>
      <c r="K377" s="6" t="s">
        <v>53</v>
      </c>
      <c r="L377" t="str">
        <f>VLOOKUP(E377,Lookup_Data!$C$7:$E$25,2,FALSE)</f>
        <v>England</v>
      </c>
      <c r="M377" t="str">
        <f>VLOOKUP(E377,Lookup_Data!$C$7:$E$25,3,FALSE)</f>
        <v>BUTTS</v>
      </c>
      <c r="N377" s="12">
        <f t="shared" si="63"/>
        <v>0</v>
      </c>
      <c r="O377" s="12">
        <f t="shared" si="64"/>
        <v>3</v>
      </c>
      <c r="P377" s="12">
        <f t="shared" si="67"/>
        <v>3</v>
      </c>
      <c r="Q377" s="12">
        <f t="shared" si="65"/>
        <v>1</v>
      </c>
      <c r="R377" s="12" t="str">
        <f t="shared" si="68"/>
        <v>Nov1</v>
      </c>
      <c r="S377" s="12" t="str">
        <f t="shared" si="66"/>
        <v>Nottingham 'Nov1'</v>
      </c>
      <c r="T377" s="12">
        <f t="shared" si="69"/>
        <v>1508</v>
      </c>
      <c r="U377" s="12">
        <f t="shared" si="70"/>
        <v>180</v>
      </c>
      <c r="V377" s="12">
        <f t="shared" si="71"/>
        <v>33</v>
      </c>
    </row>
    <row r="378" spans="2:22" x14ac:dyDescent="0.2">
      <c r="B378" s="12" t="s">
        <v>187</v>
      </c>
      <c r="C378" s="7">
        <v>37671</v>
      </c>
      <c r="D378" s="8" t="s">
        <v>235</v>
      </c>
      <c r="E378" s="8" t="s">
        <v>211</v>
      </c>
      <c r="F378" s="6">
        <v>453</v>
      </c>
      <c r="G378" s="6">
        <v>60</v>
      </c>
      <c r="H378" s="6">
        <v>9</v>
      </c>
      <c r="I378" s="6" t="s">
        <v>15</v>
      </c>
      <c r="J378" s="6" t="s">
        <v>18</v>
      </c>
      <c r="K378" s="6" t="s">
        <v>53</v>
      </c>
      <c r="L378" t="str">
        <f>VLOOKUP(E378,Lookup_Data!$C$7:$E$25,2,FALSE)</f>
        <v>England</v>
      </c>
      <c r="M378" t="str">
        <f>VLOOKUP(E378,Lookup_Data!$C$7:$E$25,3,FALSE)</f>
        <v>BUTTS</v>
      </c>
      <c r="N378" s="12">
        <f t="shared" si="63"/>
        <v>0</v>
      </c>
      <c r="O378" s="12">
        <f t="shared" si="64"/>
        <v>4</v>
      </c>
      <c r="P378" s="12">
        <f t="shared" si="67"/>
        <v>1</v>
      </c>
      <c r="Q378" s="12">
        <f t="shared" si="65"/>
        <v>0</v>
      </c>
      <c r="R378" s="12" t="str">
        <f t="shared" si="68"/>
        <v/>
      </c>
      <c r="S378" s="12" t="str">
        <f t="shared" si="66"/>
        <v/>
      </c>
      <c r="T378" s="12">
        <f t="shared" si="69"/>
        <v>0</v>
      </c>
      <c r="U378" s="12">
        <f t="shared" si="70"/>
        <v>0</v>
      </c>
      <c r="V378" s="12">
        <f t="shared" si="71"/>
        <v>0</v>
      </c>
    </row>
    <row r="379" spans="2:22" x14ac:dyDescent="0.2">
      <c r="B379" s="12" t="s">
        <v>187</v>
      </c>
      <c r="C379" s="7">
        <v>37668</v>
      </c>
      <c r="D379" s="8" t="s">
        <v>249</v>
      </c>
      <c r="E379" s="14" t="s">
        <v>211</v>
      </c>
      <c r="F379" s="15">
        <v>432</v>
      </c>
      <c r="G379" s="15">
        <v>60</v>
      </c>
      <c r="H379" s="15">
        <v>5</v>
      </c>
      <c r="I379" s="6" t="s">
        <v>15</v>
      </c>
      <c r="J379" s="6" t="s">
        <v>18</v>
      </c>
      <c r="K379" s="6" t="s">
        <v>53</v>
      </c>
      <c r="L379" t="str">
        <f>VLOOKUP(E379,Lookup_Data!$C$7:$E$25,2,FALSE)</f>
        <v>England</v>
      </c>
      <c r="M379" t="str">
        <f>VLOOKUP(E379,Lookup_Data!$C$7:$E$25,3,FALSE)</f>
        <v>BUTTS</v>
      </c>
      <c r="N379" s="12">
        <f t="shared" si="63"/>
        <v>0</v>
      </c>
      <c r="O379" s="12">
        <f t="shared" si="64"/>
        <v>5</v>
      </c>
      <c r="P379" s="12">
        <f t="shared" si="67"/>
        <v>2</v>
      </c>
      <c r="Q379" s="12">
        <f t="shared" si="65"/>
        <v>0</v>
      </c>
      <c r="R379" s="12" t="str">
        <f t="shared" si="68"/>
        <v/>
      </c>
      <c r="S379" s="12" t="str">
        <f t="shared" si="66"/>
        <v/>
      </c>
      <c r="T379" s="12">
        <f t="shared" si="69"/>
        <v>0</v>
      </c>
      <c r="U379" s="12">
        <f t="shared" si="70"/>
        <v>0</v>
      </c>
      <c r="V379" s="12">
        <f t="shared" si="71"/>
        <v>0</v>
      </c>
    </row>
    <row r="380" spans="2:22" x14ac:dyDescent="0.2">
      <c r="B380" s="12" t="s">
        <v>187</v>
      </c>
      <c r="C380" s="7">
        <v>37674</v>
      </c>
      <c r="D380" s="8" t="s">
        <v>257</v>
      </c>
      <c r="E380" s="8" t="s">
        <v>211</v>
      </c>
      <c r="F380" s="6">
        <v>414</v>
      </c>
      <c r="G380" s="6">
        <v>60</v>
      </c>
      <c r="H380" s="6">
        <v>5</v>
      </c>
      <c r="I380" s="6" t="s">
        <v>15</v>
      </c>
      <c r="J380" s="6" t="s">
        <v>18</v>
      </c>
      <c r="K380" s="6" t="s">
        <v>53</v>
      </c>
      <c r="L380" t="str">
        <f>VLOOKUP(E380,Lookup_Data!$C$7:$E$25,2,FALSE)</f>
        <v>England</v>
      </c>
      <c r="M380" t="str">
        <f>VLOOKUP(E380,Lookup_Data!$C$7:$E$25,3,FALSE)</f>
        <v>BUTTS</v>
      </c>
      <c r="N380" s="12">
        <f t="shared" si="63"/>
        <v>0</v>
      </c>
      <c r="O380" s="12">
        <f t="shared" si="64"/>
        <v>6</v>
      </c>
      <c r="P380" s="12">
        <f t="shared" si="67"/>
        <v>3</v>
      </c>
      <c r="Q380" s="12">
        <f t="shared" si="65"/>
        <v>2</v>
      </c>
      <c r="R380" s="12" t="str">
        <f t="shared" si="68"/>
        <v>Nov2</v>
      </c>
      <c r="S380" s="12" t="str">
        <f t="shared" si="66"/>
        <v>Nottingham 'Nov2'</v>
      </c>
      <c r="T380" s="12">
        <f t="shared" si="69"/>
        <v>1299</v>
      </c>
      <c r="U380" s="12">
        <f t="shared" si="70"/>
        <v>180</v>
      </c>
      <c r="V380" s="12">
        <f t="shared" si="71"/>
        <v>19</v>
      </c>
    </row>
    <row r="381" spans="2:22" x14ac:dyDescent="0.2">
      <c r="B381" s="12" t="s">
        <v>187</v>
      </c>
      <c r="C381" s="7">
        <v>37668</v>
      </c>
      <c r="D381" s="8" t="s">
        <v>261</v>
      </c>
      <c r="E381" s="8" t="s">
        <v>211</v>
      </c>
      <c r="F381" s="6">
        <v>409</v>
      </c>
      <c r="G381" s="6">
        <v>58</v>
      </c>
      <c r="H381" s="6">
        <v>2</v>
      </c>
      <c r="I381" s="6" t="s">
        <v>22</v>
      </c>
      <c r="J381" s="6" t="s">
        <v>18</v>
      </c>
      <c r="K381" s="6" t="s">
        <v>53</v>
      </c>
      <c r="L381" t="str">
        <f>VLOOKUP(E381,Lookup_Data!$C$7:$E$25,2,FALSE)</f>
        <v>England</v>
      </c>
      <c r="M381" t="str">
        <f>VLOOKUP(E381,Lookup_Data!$C$7:$E$25,3,FALSE)</f>
        <v>BUTTS</v>
      </c>
      <c r="N381" s="12">
        <f t="shared" si="63"/>
        <v>0</v>
      </c>
      <c r="O381" s="12">
        <f t="shared" si="64"/>
        <v>7</v>
      </c>
      <c r="P381" s="12">
        <f t="shared" si="67"/>
        <v>1</v>
      </c>
      <c r="Q381" s="12">
        <f t="shared" si="65"/>
        <v>0</v>
      </c>
      <c r="R381" s="12" t="str">
        <f t="shared" si="68"/>
        <v/>
      </c>
      <c r="S381" s="12" t="str">
        <f t="shared" si="66"/>
        <v/>
      </c>
      <c r="T381" s="12">
        <f t="shared" si="69"/>
        <v>0</v>
      </c>
      <c r="U381" s="12">
        <f t="shared" si="70"/>
        <v>0</v>
      </c>
      <c r="V381" s="12">
        <f t="shared" si="71"/>
        <v>0</v>
      </c>
    </row>
    <row r="382" spans="2:22" x14ac:dyDescent="0.2">
      <c r="B382" s="12" t="s">
        <v>187</v>
      </c>
      <c r="C382" s="7">
        <v>37674</v>
      </c>
      <c r="D382" s="8" t="s">
        <v>272</v>
      </c>
      <c r="E382" s="8" t="s">
        <v>211</v>
      </c>
      <c r="F382" s="6">
        <v>391</v>
      </c>
      <c r="G382" s="6">
        <v>58</v>
      </c>
      <c r="H382" s="6">
        <v>3</v>
      </c>
      <c r="I382" s="6" t="s">
        <v>15</v>
      </c>
      <c r="J382" s="6" t="s">
        <v>18</v>
      </c>
      <c r="K382" s="6" t="s">
        <v>53</v>
      </c>
      <c r="L382" t="str">
        <f>VLOOKUP(E382,Lookup_Data!$C$7:$E$25,2,FALSE)</f>
        <v>England</v>
      </c>
      <c r="M382" t="str">
        <f>VLOOKUP(E382,Lookup_Data!$C$7:$E$25,3,FALSE)</f>
        <v>BUTTS</v>
      </c>
      <c r="N382" s="12">
        <f t="shared" si="63"/>
        <v>0</v>
      </c>
      <c r="O382" s="12">
        <f t="shared" si="64"/>
        <v>8</v>
      </c>
      <c r="P382" s="12">
        <f t="shared" si="67"/>
        <v>2</v>
      </c>
      <c r="Q382" s="12">
        <f t="shared" si="65"/>
        <v>0</v>
      </c>
      <c r="R382" s="12" t="str">
        <f t="shared" si="68"/>
        <v/>
      </c>
      <c r="S382" s="12" t="str">
        <f t="shared" si="66"/>
        <v/>
      </c>
      <c r="T382" s="12">
        <f t="shared" si="69"/>
        <v>0</v>
      </c>
      <c r="U382" s="12">
        <f t="shared" si="70"/>
        <v>0</v>
      </c>
      <c r="V382" s="12">
        <f t="shared" si="71"/>
        <v>0</v>
      </c>
    </row>
    <row r="383" spans="2:22" x14ac:dyDescent="0.2">
      <c r="B383" s="12" t="s">
        <v>187</v>
      </c>
      <c r="C383" s="7">
        <v>37667</v>
      </c>
      <c r="D383" s="8" t="s">
        <v>279</v>
      </c>
      <c r="E383" s="8" t="s">
        <v>211</v>
      </c>
      <c r="F383" s="6">
        <v>379</v>
      </c>
      <c r="G383" s="6">
        <v>60</v>
      </c>
      <c r="H383" s="6">
        <v>3</v>
      </c>
      <c r="I383" s="6" t="s">
        <v>22</v>
      </c>
      <c r="J383" s="6" t="s">
        <v>18</v>
      </c>
      <c r="K383" s="6" t="s">
        <v>53</v>
      </c>
      <c r="L383" t="str">
        <f>VLOOKUP(E383,Lookup_Data!$C$7:$E$25,2,FALSE)</f>
        <v>England</v>
      </c>
      <c r="M383" t="str">
        <f>VLOOKUP(E383,Lookup_Data!$C$7:$E$25,3,FALSE)</f>
        <v>BUTTS</v>
      </c>
      <c r="N383" s="12">
        <f t="shared" si="63"/>
        <v>0</v>
      </c>
      <c r="O383" s="12">
        <f t="shared" si="64"/>
        <v>9</v>
      </c>
      <c r="P383" s="12">
        <f t="shared" si="67"/>
        <v>3</v>
      </c>
      <c r="Q383" s="12">
        <f t="shared" si="65"/>
        <v>3</v>
      </c>
      <c r="R383" s="12" t="str">
        <f t="shared" si="68"/>
        <v>Nov3</v>
      </c>
      <c r="S383" s="12" t="str">
        <f t="shared" si="66"/>
        <v>Nottingham 'Nov3'</v>
      </c>
      <c r="T383" s="12">
        <f t="shared" si="69"/>
        <v>1179</v>
      </c>
      <c r="U383" s="12">
        <f t="shared" si="70"/>
        <v>176</v>
      </c>
      <c r="V383" s="12">
        <f t="shared" si="71"/>
        <v>8</v>
      </c>
    </row>
    <row r="384" spans="2:22" x14ac:dyDescent="0.2">
      <c r="B384" s="12" t="s">
        <v>187</v>
      </c>
      <c r="C384" s="7">
        <v>37674</v>
      </c>
      <c r="D384" s="8" t="s">
        <v>283</v>
      </c>
      <c r="E384" s="8" t="s">
        <v>211</v>
      </c>
      <c r="F384" s="6">
        <v>364</v>
      </c>
      <c r="G384" s="6">
        <v>58</v>
      </c>
      <c r="H384" s="6">
        <v>2</v>
      </c>
      <c r="I384" s="6" t="s">
        <v>22</v>
      </c>
      <c r="J384" s="6" t="s">
        <v>18</v>
      </c>
      <c r="K384" s="6" t="s">
        <v>53</v>
      </c>
      <c r="L384" t="str">
        <f>VLOOKUP(E384,Lookup_Data!$C$7:$E$25,2,FALSE)</f>
        <v>England</v>
      </c>
      <c r="M384" t="str">
        <f>VLOOKUP(E384,Lookup_Data!$C$7:$E$25,3,FALSE)</f>
        <v>BUTTS</v>
      </c>
      <c r="N384" s="12">
        <f t="shared" si="63"/>
        <v>0</v>
      </c>
      <c r="O384" s="12">
        <f t="shared" si="64"/>
        <v>10</v>
      </c>
      <c r="P384" s="12">
        <f t="shared" si="67"/>
        <v>1</v>
      </c>
      <c r="Q384" s="12">
        <f t="shared" si="65"/>
        <v>0</v>
      </c>
      <c r="R384" s="12" t="str">
        <f t="shared" si="68"/>
        <v/>
      </c>
      <c r="S384" s="12" t="str">
        <f t="shared" si="66"/>
        <v/>
      </c>
      <c r="T384" s="12">
        <f t="shared" si="69"/>
        <v>0</v>
      </c>
      <c r="U384" s="12">
        <f t="shared" si="70"/>
        <v>0</v>
      </c>
      <c r="V384" s="12">
        <f t="shared" si="71"/>
        <v>0</v>
      </c>
    </row>
    <row r="385" spans="2:22" x14ac:dyDescent="0.2">
      <c r="B385" s="12" t="s">
        <v>187</v>
      </c>
      <c r="C385" s="7">
        <v>37661</v>
      </c>
      <c r="D385" s="8" t="s">
        <v>290</v>
      </c>
      <c r="E385" s="14" t="s">
        <v>211</v>
      </c>
      <c r="F385" s="15">
        <v>348</v>
      </c>
      <c r="G385" s="15">
        <v>57</v>
      </c>
      <c r="H385" s="15">
        <v>2</v>
      </c>
      <c r="I385" s="6" t="s">
        <v>15</v>
      </c>
      <c r="J385" s="6" t="s">
        <v>18</v>
      </c>
      <c r="K385" s="6" t="s">
        <v>53</v>
      </c>
      <c r="L385" t="str">
        <f>VLOOKUP(E385,Lookup_Data!$C$7:$E$25,2,FALSE)</f>
        <v>England</v>
      </c>
      <c r="M385" t="str">
        <f>VLOOKUP(E385,Lookup_Data!$C$7:$E$25,3,FALSE)</f>
        <v>BUTTS</v>
      </c>
      <c r="N385" s="12">
        <f t="shared" si="63"/>
        <v>0</v>
      </c>
      <c r="O385" s="12">
        <f t="shared" si="64"/>
        <v>11</v>
      </c>
      <c r="P385" s="12">
        <f t="shared" si="67"/>
        <v>2</v>
      </c>
      <c r="Q385" s="12">
        <f t="shared" si="65"/>
        <v>0</v>
      </c>
      <c r="R385" s="12" t="str">
        <f t="shared" si="68"/>
        <v/>
      </c>
      <c r="S385" s="12" t="str">
        <f t="shared" si="66"/>
        <v/>
      </c>
      <c r="T385" s="12">
        <f t="shared" si="69"/>
        <v>0</v>
      </c>
      <c r="U385" s="12">
        <f t="shared" si="70"/>
        <v>0</v>
      </c>
      <c r="V385" s="12">
        <f t="shared" si="71"/>
        <v>0</v>
      </c>
    </row>
    <row r="386" spans="2:22" x14ac:dyDescent="0.2">
      <c r="B386" s="12" t="s">
        <v>187</v>
      </c>
      <c r="C386" s="7">
        <v>37671</v>
      </c>
      <c r="D386" s="8" t="s">
        <v>296</v>
      </c>
      <c r="E386" s="8" t="s">
        <v>211</v>
      </c>
      <c r="F386" s="6">
        <v>306</v>
      </c>
      <c r="G386" s="6">
        <v>55</v>
      </c>
      <c r="H386" s="6">
        <v>3</v>
      </c>
      <c r="I386" s="6" t="s">
        <v>22</v>
      </c>
      <c r="J386" s="6" t="s">
        <v>18</v>
      </c>
      <c r="K386" s="6" t="s">
        <v>53</v>
      </c>
      <c r="L386" t="str">
        <f>VLOOKUP(E386,Lookup_Data!$C$7:$E$25,2,FALSE)</f>
        <v>England</v>
      </c>
      <c r="M386" t="str">
        <f>VLOOKUP(E386,Lookup_Data!$C$7:$E$25,3,FALSE)</f>
        <v>BUTTS</v>
      </c>
      <c r="N386" s="12">
        <f t="shared" si="63"/>
        <v>0</v>
      </c>
      <c r="O386" s="12">
        <f t="shared" si="64"/>
        <v>12</v>
      </c>
      <c r="P386" s="12">
        <f t="shared" si="67"/>
        <v>3</v>
      </c>
      <c r="Q386" s="12">
        <f t="shared" si="65"/>
        <v>4</v>
      </c>
      <c r="R386" s="12" t="str">
        <f t="shared" si="68"/>
        <v>Nov4</v>
      </c>
      <c r="S386" s="12" t="str">
        <f t="shared" si="66"/>
        <v>Nottingham 'Nov4'</v>
      </c>
      <c r="T386" s="12">
        <f t="shared" si="69"/>
        <v>1018</v>
      </c>
      <c r="U386" s="12">
        <f t="shared" si="70"/>
        <v>170</v>
      </c>
      <c r="V386" s="12">
        <f t="shared" si="71"/>
        <v>7</v>
      </c>
    </row>
    <row r="387" spans="2:22" x14ac:dyDescent="0.2">
      <c r="B387" s="12" t="s">
        <v>187</v>
      </c>
      <c r="C387" s="7">
        <v>37668</v>
      </c>
      <c r="D387" s="13" t="s">
        <v>308</v>
      </c>
      <c r="E387" s="8" t="s">
        <v>211</v>
      </c>
      <c r="F387" s="6">
        <v>157</v>
      </c>
      <c r="G387" s="6">
        <v>38</v>
      </c>
      <c r="H387" s="6">
        <v>1</v>
      </c>
      <c r="I387" s="6" t="s">
        <v>22</v>
      </c>
      <c r="J387" s="6" t="s">
        <v>18</v>
      </c>
      <c r="K387" s="6" t="s">
        <v>53</v>
      </c>
      <c r="L387" t="str">
        <f>VLOOKUP(E387,Lookup_Data!$C$7:$E$25,2,FALSE)</f>
        <v>England</v>
      </c>
      <c r="M387" t="str">
        <f>VLOOKUP(E387,Lookup_Data!$C$7:$E$25,3,FALSE)</f>
        <v>BUTTS</v>
      </c>
      <c r="N387" s="12">
        <f t="shared" si="63"/>
        <v>0</v>
      </c>
      <c r="O387" s="12">
        <f t="shared" si="64"/>
        <v>13</v>
      </c>
      <c r="P387" s="12">
        <f t="shared" si="67"/>
        <v>1</v>
      </c>
      <c r="Q387" s="12">
        <f t="shared" si="65"/>
        <v>5</v>
      </c>
      <c r="R387" s="12" t="str">
        <f t="shared" si="68"/>
        <v>Nov5</v>
      </c>
      <c r="S387" s="12" t="str">
        <f t="shared" si="66"/>
        <v>Nottingham 'Nov5'</v>
      </c>
      <c r="T387" s="12">
        <f t="shared" si="69"/>
        <v>157</v>
      </c>
      <c r="U387" s="12">
        <f t="shared" si="70"/>
        <v>38</v>
      </c>
      <c r="V387" s="12">
        <f t="shared" si="71"/>
        <v>1</v>
      </c>
    </row>
    <row r="388" spans="2:22" x14ac:dyDescent="0.2">
      <c r="B388" s="12" t="s">
        <v>187</v>
      </c>
      <c r="C388" s="7">
        <v>37667</v>
      </c>
      <c r="D388" s="8" t="s">
        <v>86</v>
      </c>
      <c r="E388" s="8" t="s">
        <v>26</v>
      </c>
      <c r="F388" s="6">
        <v>528</v>
      </c>
      <c r="G388" s="6">
        <v>60</v>
      </c>
      <c r="H388" s="6">
        <v>20</v>
      </c>
      <c r="I388" s="6" t="s">
        <v>15</v>
      </c>
      <c r="J388" s="6" t="s">
        <v>18</v>
      </c>
      <c r="K388" s="6" t="s">
        <v>53</v>
      </c>
      <c r="L388" t="str">
        <f>VLOOKUP(E388,Lookup_Data!$C$7:$E$25,2,FALSE)</f>
        <v>England</v>
      </c>
      <c r="M388" t="str">
        <f>VLOOKUP(E388,Lookup_Data!$C$7:$E$25,3,FALSE)</f>
        <v>BUTTS</v>
      </c>
      <c r="N388" s="12">
        <f t="shared" si="63"/>
        <v>1</v>
      </c>
      <c r="O388" s="12">
        <f t="shared" si="64"/>
        <v>1</v>
      </c>
      <c r="P388" s="12">
        <f t="shared" si="67"/>
        <v>1</v>
      </c>
      <c r="Q388" s="12">
        <f t="shared" si="65"/>
        <v>0</v>
      </c>
      <c r="R388" s="12" t="str">
        <f t="shared" si="68"/>
        <v/>
      </c>
      <c r="S388" s="12" t="str">
        <f t="shared" si="66"/>
        <v/>
      </c>
      <c r="T388" s="12">
        <f t="shared" si="69"/>
        <v>0</v>
      </c>
      <c r="U388" s="12">
        <f t="shared" si="70"/>
        <v>0</v>
      </c>
      <c r="V388" s="12">
        <f t="shared" si="71"/>
        <v>0</v>
      </c>
    </row>
    <row r="389" spans="2:22" x14ac:dyDescent="0.2">
      <c r="B389" s="12" t="s">
        <v>187</v>
      </c>
      <c r="C389" s="7">
        <v>37667</v>
      </c>
      <c r="D389" s="13" t="s">
        <v>209</v>
      </c>
      <c r="E389" s="8" t="s">
        <v>26</v>
      </c>
      <c r="F389" s="6">
        <v>519</v>
      </c>
      <c r="G389" s="6">
        <v>60</v>
      </c>
      <c r="H389" s="6"/>
      <c r="I389" s="6" t="s">
        <v>15</v>
      </c>
      <c r="J389" s="6" t="s">
        <v>18</v>
      </c>
      <c r="K389" s="6" t="s">
        <v>53</v>
      </c>
      <c r="L389" t="str">
        <f>VLOOKUP(E389,Lookup_Data!$C$7:$E$25,2,FALSE)</f>
        <v>England</v>
      </c>
      <c r="M389" t="str">
        <f>VLOOKUP(E389,Lookup_Data!$C$7:$E$25,3,FALSE)</f>
        <v>BUTTS</v>
      </c>
      <c r="N389" s="12">
        <f t="shared" si="63"/>
        <v>0</v>
      </c>
      <c r="O389" s="12">
        <f t="shared" si="64"/>
        <v>2</v>
      </c>
      <c r="P389" s="12">
        <f t="shared" si="67"/>
        <v>2</v>
      </c>
      <c r="Q389" s="12">
        <f t="shared" si="65"/>
        <v>0</v>
      </c>
      <c r="R389" s="12" t="str">
        <f t="shared" si="68"/>
        <v/>
      </c>
      <c r="S389" s="12" t="str">
        <f t="shared" si="66"/>
        <v/>
      </c>
      <c r="T389" s="12">
        <f t="shared" si="69"/>
        <v>0</v>
      </c>
      <c r="U389" s="12">
        <f t="shared" si="70"/>
        <v>0</v>
      </c>
      <c r="V389" s="12">
        <f t="shared" si="71"/>
        <v>0</v>
      </c>
    </row>
    <row r="390" spans="2:22" x14ac:dyDescent="0.2">
      <c r="B390" s="12" t="s">
        <v>187</v>
      </c>
      <c r="C390" s="7">
        <v>37660</v>
      </c>
      <c r="D390" s="8" t="s">
        <v>247</v>
      </c>
      <c r="E390" s="8" t="s">
        <v>26</v>
      </c>
      <c r="F390" s="6">
        <v>446</v>
      </c>
      <c r="G390" s="6">
        <v>60</v>
      </c>
      <c r="H390" s="6">
        <v>9</v>
      </c>
      <c r="I390" s="6" t="s">
        <v>22</v>
      </c>
      <c r="J390" s="6" t="s">
        <v>18</v>
      </c>
      <c r="K390" s="6" t="s">
        <v>53</v>
      </c>
      <c r="L390" t="str">
        <f>VLOOKUP(E390,Lookup_Data!$C$7:$E$25,2,FALSE)</f>
        <v>England</v>
      </c>
      <c r="M390" t="str">
        <f>VLOOKUP(E390,Lookup_Data!$C$7:$E$25,3,FALSE)</f>
        <v>BUTTS</v>
      </c>
      <c r="N390" s="12">
        <f t="shared" si="63"/>
        <v>0</v>
      </c>
      <c r="O390" s="12">
        <f t="shared" si="64"/>
        <v>3</v>
      </c>
      <c r="P390" s="12">
        <f t="shared" si="67"/>
        <v>3</v>
      </c>
      <c r="Q390" s="12">
        <f t="shared" si="65"/>
        <v>1</v>
      </c>
      <c r="R390" s="12" t="str">
        <f t="shared" si="68"/>
        <v>Nov1</v>
      </c>
      <c r="S390" s="12" t="str">
        <f t="shared" si="66"/>
        <v>Oxford 'Nov1'</v>
      </c>
      <c r="T390" s="12">
        <f t="shared" si="69"/>
        <v>1493</v>
      </c>
      <c r="U390" s="12">
        <f t="shared" si="70"/>
        <v>180</v>
      </c>
      <c r="V390" s="12">
        <f t="shared" si="71"/>
        <v>29</v>
      </c>
    </row>
    <row r="391" spans="2:22" x14ac:dyDescent="0.2">
      <c r="B391" s="12" t="s">
        <v>187</v>
      </c>
      <c r="C391" s="7">
        <v>37660</v>
      </c>
      <c r="D391" s="8" t="s">
        <v>252</v>
      </c>
      <c r="E391" s="8" t="s">
        <v>26</v>
      </c>
      <c r="F391" s="6">
        <v>425</v>
      </c>
      <c r="G391" s="6">
        <v>60</v>
      </c>
      <c r="H391" s="6">
        <v>2</v>
      </c>
      <c r="I391" s="6" t="s">
        <v>22</v>
      </c>
      <c r="J391" s="6" t="s">
        <v>18</v>
      </c>
      <c r="K391" s="6" t="s">
        <v>53</v>
      </c>
      <c r="L391" t="str">
        <f>VLOOKUP(E391,Lookup_Data!$C$7:$E$25,2,FALSE)</f>
        <v>England</v>
      </c>
      <c r="M391" t="str">
        <f>VLOOKUP(E391,Lookup_Data!$C$7:$E$25,3,FALSE)</f>
        <v>BUTTS</v>
      </c>
      <c r="N391" s="12">
        <f t="shared" si="63"/>
        <v>0</v>
      </c>
      <c r="O391" s="12">
        <f t="shared" si="64"/>
        <v>4</v>
      </c>
      <c r="P391" s="12">
        <f t="shared" si="67"/>
        <v>1</v>
      </c>
      <c r="Q391" s="12">
        <f t="shared" si="65"/>
        <v>0</v>
      </c>
      <c r="R391" s="12" t="str">
        <f t="shared" si="68"/>
        <v/>
      </c>
      <c r="S391" s="12" t="str">
        <f t="shared" si="66"/>
        <v/>
      </c>
      <c r="T391" s="12">
        <f t="shared" si="69"/>
        <v>0</v>
      </c>
      <c r="U391" s="12">
        <f t="shared" si="70"/>
        <v>0</v>
      </c>
      <c r="V391" s="12">
        <f t="shared" si="71"/>
        <v>0</v>
      </c>
    </row>
    <row r="392" spans="2:22" x14ac:dyDescent="0.2">
      <c r="B392" s="12" t="s">
        <v>187</v>
      </c>
      <c r="C392" s="7">
        <v>37667</v>
      </c>
      <c r="D392" s="8" t="s">
        <v>297</v>
      </c>
      <c r="E392" s="8" t="s">
        <v>26</v>
      </c>
      <c r="F392" s="6">
        <v>300</v>
      </c>
      <c r="G392" s="6">
        <v>60</v>
      </c>
      <c r="H392" s="6">
        <v>1</v>
      </c>
      <c r="I392" s="6" t="s">
        <v>15</v>
      </c>
      <c r="J392" s="6" t="s">
        <v>18</v>
      </c>
      <c r="K392" s="6" t="s">
        <v>53</v>
      </c>
      <c r="L392" t="str">
        <f>VLOOKUP(E392,Lookup_Data!$C$7:$E$25,2,FALSE)</f>
        <v>England</v>
      </c>
      <c r="M392" t="str">
        <f>VLOOKUP(E392,Lookup_Data!$C$7:$E$25,3,FALSE)</f>
        <v>BUTTS</v>
      </c>
      <c r="N392" s="12">
        <f t="shared" ref="N392:N408" si="72">IF(E392=E391,0,1)</f>
        <v>0</v>
      </c>
      <c r="O392" s="12">
        <f t="shared" ref="O392:O408" si="73">IF(N392=1,N392,O391+1)</f>
        <v>5</v>
      </c>
      <c r="P392" s="12">
        <f t="shared" si="67"/>
        <v>2</v>
      </c>
      <c r="Q392" s="12">
        <f t="shared" ref="Q392:Q408" si="74">IF(N393=1,1,IF(P392=3,1,0))*ROUNDUP(O392/3,0)</f>
        <v>2</v>
      </c>
      <c r="R392" s="12" t="str">
        <f t="shared" si="68"/>
        <v>Nov2</v>
      </c>
      <c r="S392" s="12" t="str">
        <f t="shared" ref="S392:S408" si="75">IF(Q392=0,"",CONCATENATE(E392," '",R392,"'"))</f>
        <v>Oxford 'Nov2'</v>
      </c>
      <c r="T392" s="12">
        <f t="shared" ref="T392:T408" si="76">IF($P392=1,F392,IF($P392=2,F392+F391,IF($P392=3,F392+F391+F390,IF($P392=4,F392+F391+F390+F389,0))))*IF($N393=1,1,IF($P392=3,1,0))</f>
        <v>725</v>
      </c>
      <c r="U392" s="12">
        <f t="shared" ref="U392:U408" si="77">IF($P392=1,G392,IF($P392=2,G392+G391,IF($P392=3,G392+G391+G390,IF($P392=4,G392+G391+G243+G242,0))))*IF($N393=1,1,IF($P392=3,1,0))</f>
        <v>120</v>
      </c>
      <c r="V392" s="12">
        <f t="shared" ref="V392:V408" si="78">IF($P392=1,H392,IF($P392=2,H392+H391,IF($P392=3,H392+H391+H390,IF($P392=4,H392+H391+H390+H389,0))))*IF($N393=1,1,IF($P392=3,1,0))</f>
        <v>3</v>
      </c>
    </row>
    <row r="393" spans="2:22" x14ac:dyDescent="0.2">
      <c r="B393" s="12" t="s">
        <v>187</v>
      </c>
      <c r="C393" s="7"/>
      <c r="D393" s="8" t="s">
        <v>133</v>
      </c>
      <c r="E393" s="8" t="s">
        <v>30</v>
      </c>
      <c r="F393" s="6">
        <v>457</v>
      </c>
      <c r="G393" s="6">
        <v>59</v>
      </c>
      <c r="H393" s="6">
        <v>10</v>
      </c>
      <c r="I393" s="6" t="s">
        <v>15</v>
      </c>
      <c r="J393" s="6" t="s">
        <v>18</v>
      </c>
      <c r="K393" s="6" t="s">
        <v>53</v>
      </c>
      <c r="L393" t="str">
        <f>VLOOKUP(E393,Lookup_Data!$C$7:$E$25,2,FALSE)</f>
        <v>England</v>
      </c>
      <c r="M393" t="str">
        <f>VLOOKUP(E393,Lookup_Data!$C$7:$E$25,3,FALSE)</f>
        <v>SWWU</v>
      </c>
      <c r="N393" s="12">
        <f t="shared" si="72"/>
        <v>1</v>
      </c>
      <c r="O393" s="12">
        <f t="shared" si="73"/>
        <v>1</v>
      </c>
      <c r="P393" s="12">
        <f t="shared" si="67"/>
        <v>1</v>
      </c>
      <c r="Q393" s="12">
        <f t="shared" si="74"/>
        <v>0</v>
      </c>
      <c r="R393" s="12" t="str">
        <f t="shared" si="68"/>
        <v/>
      </c>
      <c r="S393" s="12" t="str">
        <f t="shared" si="75"/>
        <v/>
      </c>
      <c r="T393" s="12">
        <f t="shared" si="76"/>
        <v>0</v>
      </c>
      <c r="U393" s="12">
        <f t="shared" si="77"/>
        <v>0</v>
      </c>
      <c r="V393" s="12">
        <f t="shared" si="78"/>
        <v>0</v>
      </c>
    </row>
    <row r="394" spans="2:22" x14ac:dyDescent="0.2">
      <c r="B394" s="12" t="s">
        <v>187</v>
      </c>
      <c r="C394" s="7"/>
      <c r="D394" s="13" t="s">
        <v>236</v>
      </c>
      <c r="E394" s="8" t="s">
        <v>30</v>
      </c>
      <c r="F394" s="6">
        <v>453</v>
      </c>
      <c r="G394" s="6">
        <v>60</v>
      </c>
      <c r="H394" s="6">
        <v>9</v>
      </c>
      <c r="I394" s="6" t="s">
        <v>22</v>
      </c>
      <c r="J394" s="6" t="s">
        <v>18</v>
      </c>
      <c r="K394" s="6" t="s">
        <v>53</v>
      </c>
      <c r="L394" t="str">
        <f>VLOOKUP(E394,Lookup_Data!$C$7:$E$25,2,FALSE)</f>
        <v>England</v>
      </c>
      <c r="M394" t="str">
        <f>VLOOKUP(E394,Lookup_Data!$C$7:$E$25,3,FALSE)</f>
        <v>SWWU</v>
      </c>
      <c r="N394" s="12">
        <f t="shared" si="72"/>
        <v>0</v>
      </c>
      <c r="O394" s="12">
        <f t="shared" si="73"/>
        <v>2</v>
      </c>
      <c r="P394" s="12">
        <f t="shared" si="67"/>
        <v>2</v>
      </c>
      <c r="Q394" s="12">
        <f t="shared" si="74"/>
        <v>0</v>
      </c>
      <c r="R394" s="12" t="str">
        <f t="shared" si="68"/>
        <v/>
      </c>
      <c r="S394" s="12" t="str">
        <f t="shared" si="75"/>
        <v/>
      </c>
      <c r="T394" s="12">
        <f t="shared" si="76"/>
        <v>0</v>
      </c>
      <c r="U394" s="12">
        <f t="shared" si="77"/>
        <v>0</v>
      </c>
      <c r="V394" s="12">
        <f t="shared" si="78"/>
        <v>0</v>
      </c>
    </row>
    <row r="395" spans="2:22" x14ac:dyDescent="0.2">
      <c r="B395" s="12" t="s">
        <v>187</v>
      </c>
      <c r="C395" s="7"/>
      <c r="D395" s="8" t="s">
        <v>242</v>
      </c>
      <c r="E395" s="8" t="s">
        <v>30</v>
      </c>
      <c r="F395" s="6">
        <v>451</v>
      </c>
      <c r="G395" s="6">
        <v>60</v>
      </c>
      <c r="H395" s="6">
        <v>3</v>
      </c>
      <c r="I395" s="6" t="s">
        <v>22</v>
      </c>
      <c r="J395" s="6" t="s">
        <v>18</v>
      </c>
      <c r="K395" s="6" t="s">
        <v>53</v>
      </c>
      <c r="L395" t="str">
        <f>VLOOKUP(E395,Lookup_Data!$C$7:$E$25,2,FALSE)</f>
        <v>England</v>
      </c>
      <c r="M395" t="str">
        <f>VLOOKUP(E395,Lookup_Data!$C$7:$E$25,3,FALSE)</f>
        <v>SWWU</v>
      </c>
      <c r="N395" s="12">
        <f t="shared" si="72"/>
        <v>0</v>
      </c>
      <c r="O395" s="12">
        <f t="shared" si="73"/>
        <v>3</v>
      </c>
      <c r="P395" s="12">
        <f t="shared" si="67"/>
        <v>3</v>
      </c>
      <c r="Q395" s="12">
        <f t="shared" si="74"/>
        <v>1</v>
      </c>
      <c r="R395" s="12" t="str">
        <f t="shared" si="68"/>
        <v>Nov1</v>
      </c>
      <c r="S395" s="12" t="str">
        <f t="shared" si="75"/>
        <v>Southampton 'Nov1'</v>
      </c>
      <c r="T395" s="12">
        <f t="shared" si="76"/>
        <v>1361</v>
      </c>
      <c r="U395" s="12">
        <f t="shared" si="77"/>
        <v>179</v>
      </c>
      <c r="V395" s="12">
        <f t="shared" si="78"/>
        <v>22</v>
      </c>
    </row>
    <row r="396" spans="2:22" x14ac:dyDescent="0.2">
      <c r="B396" s="12" t="s">
        <v>187</v>
      </c>
      <c r="D396" s="8" t="s">
        <v>124</v>
      </c>
      <c r="E396" s="8" t="s">
        <v>30</v>
      </c>
      <c r="F396" s="6">
        <v>451</v>
      </c>
      <c r="G396" s="6">
        <v>59</v>
      </c>
      <c r="H396" s="6">
        <v>2</v>
      </c>
      <c r="I396" s="6" t="s">
        <v>15</v>
      </c>
      <c r="J396" s="6" t="s">
        <v>18</v>
      </c>
      <c r="K396" s="6" t="s">
        <v>53</v>
      </c>
      <c r="L396" t="str">
        <f>VLOOKUP(E396,Lookup_Data!$C$7:$E$25,2,FALSE)</f>
        <v>England</v>
      </c>
      <c r="M396" t="str">
        <f>VLOOKUP(E396,Lookup_Data!$C$7:$E$25,3,FALSE)</f>
        <v>SWWU</v>
      </c>
      <c r="N396" s="12">
        <f t="shared" si="72"/>
        <v>0</v>
      </c>
      <c r="O396" s="12">
        <f t="shared" si="73"/>
        <v>4</v>
      </c>
      <c r="P396" s="12">
        <f t="shared" si="67"/>
        <v>1</v>
      </c>
      <c r="Q396" s="12">
        <f t="shared" si="74"/>
        <v>0</v>
      </c>
      <c r="R396" s="12" t="str">
        <f t="shared" si="68"/>
        <v/>
      </c>
      <c r="S396" s="12" t="str">
        <f t="shared" si="75"/>
        <v/>
      </c>
      <c r="T396" s="12">
        <f t="shared" si="76"/>
        <v>0</v>
      </c>
      <c r="U396" s="12">
        <f t="shared" si="77"/>
        <v>0</v>
      </c>
      <c r="V396" s="12">
        <f t="shared" si="78"/>
        <v>0</v>
      </c>
    </row>
    <row r="397" spans="2:22" x14ac:dyDescent="0.2">
      <c r="B397" s="12" t="s">
        <v>187</v>
      </c>
      <c r="C397" s="7"/>
      <c r="D397" s="11" t="s">
        <v>291</v>
      </c>
      <c r="E397" s="8" t="s">
        <v>30</v>
      </c>
      <c r="F397" s="12">
        <v>347</v>
      </c>
      <c r="G397" s="12">
        <v>57</v>
      </c>
      <c r="H397" s="12">
        <v>3</v>
      </c>
      <c r="I397" s="6" t="s">
        <v>22</v>
      </c>
      <c r="J397" s="6" t="s">
        <v>18</v>
      </c>
      <c r="K397" s="6" t="s">
        <v>53</v>
      </c>
      <c r="L397" t="str">
        <f>VLOOKUP(E397,Lookup_Data!$C$7:$E$25,2,FALSE)</f>
        <v>England</v>
      </c>
      <c r="M397" t="str">
        <f>VLOOKUP(E397,Lookup_Data!$C$7:$E$25,3,FALSE)</f>
        <v>SWWU</v>
      </c>
      <c r="N397" s="12">
        <f t="shared" si="72"/>
        <v>0</v>
      </c>
      <c r="O397" s="12">
        <f t="shared" si="73"/>
        <v>5</v>
      </c>
      <c r="P397" s="12">
        <f t="shared" si="67"/>
        <v>2</v>
      </c>
      <c r="Q397" s="12">
        <f t="shared" si="74"/>
        <v>0</v>
      </c>
      <c r="R397" s="12" t="str">
        <f t="shared" si="68"/>
        <v/>
      </c>
      <c r="S397" s="12" t="str">
        <f t="shared" si="75"/>
        <v/>
      </c>
      <c r="T397" s="12">
        <f t="shared" si="76"/>
        <v>0</v>
      </c>
      <c r="U397" s="12">
        <f t="shared" si="77"/>
        <v>0</v>
      </c>
      <c r="V397" s="12">
        <f t="shared" si="78"/>
        <v>0</v>
      </c>
    </row>
    <row r="398" spans="2:22" x14ac:dyDescent="0.2">
      <c r="B398" s="12" t="s">
        <v>187</v>
      </c>
      <c r="C398" s="7"/>
      <c r="D398" s="8" t="s">
        <v>300</v>
      </c>
      <c r="E398" s="8" t="s">
        <v>30</v>
      </c>
      <c r="F398" s="6">
        <v>291</v>
      </c>
      <c r="G398" s="6">
        <v>48</v>
      </c>
      <c r="H398" s="6">
        <v>5</v>
      </c>
      <c r="I398" s="6" t="s">
        <v>22</v>
      </c>
      <c r="J398" s="6" t="s">
        <v>18</v>
      </c>
      <c r="K398" s="6" t="s">
        <v>53</v>
      </c>
      <c r="L398" t="str">
        <f>VLOOKUP(E398,Lookup_Data!$C$7:$E$25,2,FALSE)</f>
        <v>England</v>
      </c>
      <c r="M398" t="str">
        <f>VLOOKUP(E398,Lookup_Data!$C$7:$E$25,3,FALSE)</f>
        <v>SWWU</v>
      </c>
      <c r="N398" s="12">
        <f t="shared" si="72"/>
        <v>0</v>
      </c>
      <c r="O398" s="12">
        <f t="shared" si="73"/>
        <v>6</v>
      </c>
      <c r="P398" s="12">
        <f t="shared" si="67"/>
        <v>3</v>
      </c>
      <c r="Q398" s="12">
        <f t="shared" si="74"/>
        <v>2</v>
      </c>
      <c r="R398" s="12" t="str">
        <f t="shared" si="68"/>
        <v>Nov2</v>
      </c>
      <c r="S398" s="12" t="str">
        <f t="shared" si="75"/>
        <v>Southampton 'Nov2'</v>
      </c>
      <c r="T398" s="12">
        <f t="shared" si="76"/>
        <v>1089</v>
      </c>
      <c r="U398" s="12">
        <f t="shared" si="77"/>
        <v>164</v>
      </c>
      <c r="V398" s="12">
        <f t="shared" si="78"/>
        <v>10</v>
      </c>
    </row>
    <row r="399" spans="2:22" x14ac:dyDescent="0.2">
      <c r="B399" s="12" t="s">
        <v>187</v>
      </c>
      <c r="C399" s="7">
        <v>37656</v>
      </c>
      <c r="D399" s="8" t="s">
        <v>97</v>
      </c>
      <c r="E399" s="8" t="s">
        <v>44</v>
      </c>
      <c r="F399" s="6">
        <v>522</v>
      </c>
      <c r="G399" s="6">
        <v>60</v>
      </c>
      <c r="H399" s="6">
        <v>9</v>
      </c>
      <c r="I399" s="6" t="s">
        <v>15</v>
      </c>
      <c r="J399" s="6" t="s">
        <v>18</v>
      </c>
      <c r="K399" s="6" t="s">
        <v>53</v>
      </c>
      <c r="L399" t="str">
        <f>VLOOKUP(E399,Lookup_Data!$C$7:$E$25,2,FALSE)</f>
        <v>England</v>
      </c>
      <c r="M399" t="str">
        <f>VLOOKUP(E399,Lookup_Data!$C$7:$E$25,3,FALSE)</f>
        <v>NEUAL</v>
      </c>
      <c r="N399" s="12">
        <f t="shared" si="72"/>
        <v>1</v>
      </c>
      <c r="O399" s="12">
        <f t="shared" si="73"/>
        <v>1</v>
      </c>
      <c r="P399" s="12">
        <f t="shared" si="67"/>
        <v>1</v>
      </c>
      <c r="Q399" s="12">
        <f t="shared" si="74"/>
        <v>0</v>
      </c>
      <c r="R399" s="12" t="str">
        <f t="shared" si="68"/>
        <v/>
      </c>
      <c r="S399" s="12" t="str">
        <f t="shared" si="75"/>
        <v/>
      </c>
      <c r="T399" s="12">
        <f t="shared" si="76"/>
        <v>0</v>
      </c>
      <c r="U399" s="12">
        <f t="shared" si="77"/>
        <v>0</v>
      </c>
      <c r="V399" s="12">
        <f t="shared" si="78"/>
        <v>0</v>
      </c>
    </row>
    <row r="400" spans="2:22" x14ac:dyDescent="0.2">
      <c r="B400" s="12" t="s">
        <v>187</v>
      </c>
      <c r="C400" s="7">
        <v>37674</v>
      </c>
      <c r="D400" s="8" t="s">
        <v>98</v>
      </c>
      <c r="E400" s="8" t="s">
        <v>44</v>
      </c>
      <c r="F400" s="6">
        <v>494</v>
      </c>
      <c r="G400" s="6">
        <v>60</v>
      </c>
      <c r="H400" s="6">
        <v>7</v>
      </c>
      <c r="I400" s="6" t="s">
        <v>22</v>
      </c>
      <c r="J400" s="6" t="s">
        <v>18</v>
      </c>
      <c r="K400" s="6" t="s">
        <v>53</v>
      </c>
      <c r="L400" t="str">
        <f>VLOOKUP(E400,Lookup_Data!$C$7:$E$25,2,FALSE)</f>
        <v>England</v>
      </c>
      <c r="M400" t="str">
        <f>VLOOKUP(E400,Lookup_Data!$C$7:$E$25,3,FALSE)</f>
        <v>NEUAL</v>
      </c>
      <c r="N400" s="12">
        <f t="shared" si="72"/>
        <v>0</v>
      </c>
      <c r="O400" s="12">
        <f t="shared" si="73"/>
        <v>2</v>
      </c>
      <c r="P400" s="12">
        <f t="shared" si="67"/>
        <v>2</v>
      </c>
      <c r="Q400" s="12">
        <f t="shared" si="74"/>
        <v>0</v>
      </c>
      <c r="R400" s="12" t="str">
        <f t="shared" si="68"/>
        <v/>
      </c>
      <c r="S400" s="12" t="str">
        <f t="shared" si="75"/>
        <v/>
      </c>
      <c r="T400" s="12">
        <f t="shared" si="76"/>
        <v>0</v>
      </c>
      <c r="U400" s="12">
        <f t="shared" si="77"/>
        <v>0</v>
      </c>
      <c r="V400" s="12">
        <f t="shared" si="78"/>
        <v>0</v>
      </c>
    </row>
    <row r="401" spans="2:22" x14ac:dyDescent="0.2">
      <c r="B401" s="12" t="s">
        <v>187</v>
      </c>
      <c r="C401" s="7">
        <v>37674</v>
      </c>
      <c r="D401" s="8" t="s">
        <v>118</v>
      </c>
      <c r="E401" s="8" t="s">
        <v>44</v>
      </c>
      <c r="F401" s="6">
        <v>487</v>
      </c>
      <c r="G401" s="6">
        <v>60</v>
      </c>
      <c r="H401" s="6">
        <v>7</v>
      </c>
      <c r="I401" s="6" t="s">
        <v>15</v>
      </c>
      <c r="J401" s="6" t="s">
        <v>18</v>
      </c>
      <c r="K401" s="6" t="s">
        <v>53</v>
      </c>
      <c r="L401" t="str">
        <f>VLOOKUP(E401,Lookup_Data!$C$7:$E$25,2,FALSE)</f>
        <v>England</v>
      </c>
      <c r="M401" t="str">
        <f>VLOOKUP(E401,Lookup_Data!$C$7:$E$25,3,FALSE)</f>
        <v>NEUAL</v>
      </c>
      <c r="N401" s="12">
        <f t="shared" si="72"/>
        <v>0</v>
      </c>
      <c r="O401" s="12">
        <f t="shared" si="73"/>
        <v>3</v>
      </c>
      <c r="P401" s="12">
        <f t="shared" si="67"/>
        <v>3</v>
      </c>
      <c r="Q401" s="12">
        <f t="shared" si="74"/>
        <v>1</v>
      </c>
      <c r="R401" s="12" t="str">
        <f t="shared" si="68"/>
        <v>Nov1</v>
      </c>
      <c r="S401" s="12" t="str">
        <f t="shared" si="75"/>
        <v>York 'Nov1'</v>
      </c>
      <c r="T401" s="12">
        <f t="shared" si="76"/>
        <v>1503</v>
      </c>
      <c r="U401" s="12">
        <f t="shared" si="77"/>
        <v>180</v>
      </c>
      <c r="V401" s="12">
        <f t="shared" si="78"/>
        <v>23</v>
      </c>
    </row>
    <row r="402" spans="2:22" x14ac:dyDescent="0.2">
      <c r="B402" s="12" t="s">
        <v>187</v>
      </c>
      <c r="C402" s="7">
        <v>37674</v>
      </c>
      <c r="D402" s="8" t="s">
        <v>142</v>
      </c>
      <c r="E402" s="8" t="s">
        <v>44</v>
      </c>
      <c r="F402" s="6">
        <v>483</v>
      </c>
      <c r="G402" s="6">
        <v>59</v>
      </c>
      <c r="H402" s="6">
        <v>9</v>
      </c>
      <c r="I402" s="6" t="s">
        <v>15</v>
      </c>
      <c r="J402" s="6" t="s">
        <v>18</v>
      </c>
      <c r="K402" s="6" t="s">
        <v>53</v>
      </c>
      <c r="L402" t="str">
        <f>VLOOKUP(E402,Lookup_Data!$C$7:$E$25,2,FALSE)</f>
        <v>England</v>
      </c>
      <c r="M402" t="str">
        <f>VLOOKUP(E402,Lookup_Data!$C$7:$E$25,3,FALSE)</f>
        <v>NEUAL</v>
      </c>
      <c r="N402" s="12">
        <f t="shared" si="72"/>
        <v>0</v>
      </c>
      <c r="O402" s="12">
        <f t="shared" si="73"/>
        <v>4</v>
      </c>
      <c r="P402" s="12">
        <f t="shared" si="67"/>
        <v>1</v>
      </c>
      <c r="Q402" s="12">
        <f t="shared" si="74"/>
        <v>0</v>
      </c>
      <c r="R402" s="12" t="str">
        <f t="shared" si="68"/>
        <v/>
      </c>
      <c r="S402" s="12" t="str">
        <f t="shared" si="75"/>
        <v/>
      </c>
      <c r="T402" s="12">
        <f t="shared" si="76"/>
        <v>0</v>
      </c>
      <c r="U402" s="12">
        <f t="shared" si="77"/>
        <v>0</v>
      </c>
      <c r="V402" s="12">
        <f t="shared" si="78"/>
        <v>0</v>
      </c>
    </row>
    <row r="403" spans="2:22" x14ac:dyDescent="0.2">
      <c r="B403" s="12" t="s">
        <v>187</v>
      </c>
      <c r="C403" s="7">
        <v>37660</v>
      </c>
      <c r="D403" s="8" t="s">
        <v>150</v>
      </c>
      <c r="E403" s="8" t="s">
        <v>44</v>
      </c>
      <c r="F403" s="6">
        <v>463</v>
      </c>
      <c r="G403" s="6">
        <v>60</v>
      </c>
      <c r="H403" s="6">
        <v>7</v>
      </c>
      <c r="I403" s="6" t="s">
        <v>22</v>
      </c>
      <c r="J403" s="6" t="s">
        <v>18</v>
      </c>
      <c r="K403" s="6" t="s">
        <v>53</v>
      </c>
      <c r="L403" t="str">
        <f>VLOOKUP(E403,Lookup_Data!$C$7:$E$25,2,FALSE)</f>
        <v>England</v>
      </c>
      <c r="M403" t="str">
        <f>VLOOKUP(E403,Lookup_Data!$C$7:$E$25,3,FALSE)</f>
        <v>NEUAL</v>
      </c>
      <c r="N403" s="12">
        <f t="shared" si="72"/>
        <v>0</v>
      </c>
      <c r="O403" s="12">
        <f t="shared" si="73"/>
        <v>5</v>
      </c>
      <c r="P403" s="12">
        <f t="shared" si="67"/>
        <v>2</v>
      </c>
      <c r="Q403" s="12">
        <f t="shared" si="74"/>
        <v>0</v>
      </c>
      <c r="R403" s="12" t="str">
        <f t="shared" si="68"/>
        <v/>
      </c>
      <c r="S403" s="12" t="str">
        <f t="shared" si="75"/>
        <v/>
      </c>
      <c r="T403" s="12">
        <f t="shared" si="76"/>
        <v>0</v>
      </c>
      <c r="U403" s="12">
        <f t="shared" si="77"/>
        <v>0</v>
      </c>
      <c r="V403" s="12">
        <f t="shared" si="78"/>
        <v>0</v>
      </c>
    </row>
    <row r="404" spans="2:22" x14ac:dyDescent="0.2">
      <c r="B404" s="12" t="s">
        <v>187</v>
      </c>
      <c r="C404" s="7">
        <v>37660</v>
      </c>
      <c r="D404" s="8" t="s">
        <v>232</v>
      </c>
      <c r="E404" s="8" t="s">
        <v>44</v>
      </c>
      <c r="F404" s="6">
        <v>459</v>
      </c>
      <c r="G404" s="6">
        <v>60</v>
      </c>
      <c r="H404" s="6">
        <v>8</v>
      </c>
      <c r="I404" s="6" t="s">
        <v>15</v>
      </c>
      <c r="J404" s="6" t="s">
        <v>18</v>
      </c>
      <c r="K404" s="6" t="s">
        <v>53</v>
      </c>
      <c r="L404" t="str">
        <f>VLOOKUP(E404,Lookup_Data!$C$7:$E$25,2,FALSE)</f>
        <v>England</v>
      </c>
      <c r="M404" t="str">
        <f>VLOOKUP(E404,Lookup_Data!$C$7:$E$25,3,FALSE)</f>
        <v>NEUAL</v>
      </c>
      <c r="N404" s="12">
        <f t="shared" si="72"/>
        <v>0</v>
      </c>
      <c r="O404" s="12">
        <f t="shared" si="73"/>
        <v>6</v>
      </c>
      <c r="P404" s="12">
        <f t="shared" si="67"/>
        <v>3</v>
      </c>
      <c r="Q404" s="12">
        <f t="shared" si="74"/>
        <v>2</v>
      </c>
      <c r="R404" s="12" t="str">
        <f t="shared" si="68"/>
        <v>Nov2</v>
      </c>
      <c r="S404" s="12" t="str">
        <f t="shared" si="75"/>
        <v>York 'Nov2'</v>
      </c>
      <c r="T404" s="12">
        <f t="shared" si="76"/>
        <v>1405</v>
      </c>
      <c r="U404" s="12">
        <f t="shared" si="77"/>
        <v>179</v>
      </c>
      <c r="V404" s="12">
        <f t="shared" si="78"/>
        <v>24</v>
      </c>
    </row>
    <row r="405" spans="2:22" x14ac:dyDescent="0.2">
      <c r="B405" s="12" t="s">
        <v>187</v>
      </c>
      <c r="C405" s="7">
        <v>37660</v>
      </c>
      <c r="D405" s="8" t="s">
        <v>237</v>
      </c>
      <c r="E405" s="8" t="s">
        <v>44</v>
      </c>
      <c r="F405" s="6">
        <v>453</v>
      </c>
      <c r="G405" s="6">
        <v>60</v>
      </c>
      <c r="H405" s="6">
        <v>5</v>
      </c>
      <c r="I405" s="6" t="s">
        <v>15</v>
      </c>
      <c r="J405" s="6" t="s">
        <v>18</v>
      </c>
      <c r="K405" s="6" t="s">
        <v>53</v>
      </c>
      <c r="L405" t="str">
        <f>VLOOKUP(E405,Lookup_Data!$C$7:$E$25,2,FALSE)</f>
        <v>England</v>
      </c>
      <c r="M405" t="str">
        <f>VLOOKUP(E405,Lookup_Data!$C$7:$E$25,3,FALSE)</f>
        <v>NEUAL</v>
      </c>
      <c r="N405" s="12">
        <f t="shared" si="72"/>
        <v>0</v>
      </c>
      <c r="O405" s="12">
        <f t="shared" si="73"/>
        <v>7</v>
      </c>
      <c r="P405" s="12">
        <f t="shared" si="67"/>
        <v>1</v>
      </c>
      <c r="Q405" s="12">
        <f t="shared" si="74"/>
        <v>0</v>
      </c>
      <c r="R405" s="12" t="str">
        <f t="shared" si="68"/>
        <v/>
      </c>
      <c r="S405" s="12" t="str">
        <f t="shared" si="75"/>
        <v/>
      </c>
      <c r="T405" s="12">
        <f t="shared" si="76"/>
        <v>0</v>
      </c>
      <c r="U405" s="12">
        <f t="shared" si="77"/>
        <v>0</v>
      </c>
      <c r="V405" s="12">
        <f t="shared" si="78"/>
        <v>0</v>
      </c>
    </row>
    <row r="406" spans="2:22" x14ac:dyDescent="0.2">
      <c r="B406" s="12" t="s">
        <v>187</v>
      </c>
      <c r="C406" s="7">
        <v>37674</v>
      </c>
      <c r="D406" s="8" t="s">
        <v>173</v>
      </c>
      <c r="E406" s="8" t="s">
        <v>44</v>
      </c>
      <c r="F406" s="6">
        <v>441</v>
      </c>
      <c r="G406" s="6">
        <v>60</v>
      </c>
      <c r="H406" s="6">
        <v>6</v>
      </c>
      <c r="I406" s="6" t="s">
        <v>22</v>
      </c>
      <c r="J406" s="6" t="s">
        <v>18</v>
      </c>
      <c r="K406" s="6" t="s">
        <v>53</v>
      </c>
      <c r="L406" t="str">
        <f>VLOOKUP(E406,Lookup_Data!$C$7:$E$25,2,FALSE)</f>
        <v>England</v>
      </c>
      <c r="M406" t="str">
        <f>VLOOKUP(E406,Lookup_Data!$C$7:$E$25,3,FALSE)</f>
        <v>NEUAL</v>
      </c>
      <c r="N406" s="12">
        <f t="shared" si="72"/>
        <v>0</v>
      </c>
      <c r="O406" s="12">
        <f t="shared" si="73"/>
        <v>8</v>
      </c>
      <c r="P406" s="12">
        <f t="shared" si="67"/>
        <v>2</v>
      </c>
      <c r="Q406" s="12">
        <f t="shared" si="74"/>
        <v>0</v>
      </c>
      <c r="R406" s="12" t="str">
        <f t="shared" si="68"/>
        <v/>
      </c>
      <c r="S406" s="12" t="str">
        <f t="shared" si="75"/>
        <v/>
      </c>
      <c r="T406" s="12">
        <f t="shared" si="76"/>
        <v>0</v>
      </c>
      <c r="U406" s="12">
        <f t="shared" si="77"/>
        <v>0</v>
      </c>
      <c r="V406" s="12">
        <f t="shared" si="78"/>
        <v>0</v>
      </c>
    </row>
    <row r="407" spans="2:22" x14ac:dyDescent="0.2">
      <c r="B407" s="12" t="s">
        <v>187</v>
      </c>
      <c r="C407" s="7">
        <v>37660</v>
      </c>
      <c r="D407" s="8" t="s">
        <v>175</v>
      </c>
      <c r="E407" s="8" t="s">
        <v>44</v>
      </c>
      <c r="F407" s="6">
        <v>400</v>
      </c>
      <c r="G407" s="6">
        <v>60</v>
      </c>
      <c r="H407" s="6">
        <v>4</v>
      </c>
      <c r="I407" s="6" t="s">
        <v>22</v>
      </c>
      <c r="J407" s="6" t="s">
        <v>18</v>
      </c>
      <c r="K407" s="6" t="s">
        <v>53</v>
      </c>
      <c r="L407" t="str">
        <f>VLOOKUP(E407,Lookup_Data!$C$7:$E$25,2,FALSE)</f>
        <v>England</v>
      </c>
      <c r="M407" t="str">
        <f>VLOOKUP(E407,Lookup_Data!$C$7:$E$25,3,FALSE)</f>
        <v>NEUAL</v>
      </c>
      <c r="N407" s="12">
        <f t="shared" si="72"/>
        <v>0</v>
      </c>
      <c r="O407" s="12">
        <f t="shared" si="73"/>
        <v>9</v>
      </c>
      <c r="P407" s="12">
        <f t="shared" si="67"/>
        <v>3</v>
      </c>
      <c r="Q407" s="12">
        <f t="shared" si="74"/>
        <v>3</v>
      </c>
      <c r="R407" s="12" t="str">
        <f t="shared" si="68"/>
        <v>Nov3</v>
      </c>
      <c r="S407" s="12" t="str">
        <f t="shared" si="75"/>
        <v>York 'Nov3'</v>
      </c>
      <c r="T407" s="12">
        <f t="shared" si="76"/>
        <v>1294</v>
      </c>
      <c r="U407" s="12">
        <f t="shared" si="77"/>
        <v>180</v>
      </c>
      <c r="V407" s="12">
        <f t="shared" si="78"/>
        <v>15</v>
      </c>
    </row>
    <row r="408" spans="2:22" x14ac:dyDescent="0.2">
      <c r="L408" t="e">
        <f>VLOOKUP(E408,Lookup_Data!$C$7:$E$25,2,FALSE)</f>
        <v>#N/A</v>
      </c>
      <c r="M408" t="e">
        <f>VLOOKUP(E408,Lookup_Data!$C$7:$E$25,3,FALSE)</f>
        <v>#N/A</v>
      </c>
      <c r="N408" s="12">
        <f t="shared" si="72"/>
        <v>1</v>
      </c>
      <c r="O408" s="12">
        <f t="shared" si="73"/>
        <v>1</v>
      </c>
      <c r="P408" s="12">
        <f t="shared" si="67"/>
        <v>1</v>
      </c>
      <c r="Q408" s="12">
        <f t="shared" si="74"/>
        <v>0</v>
      </c>
      <c r="R408" s="12" t="str">
        <f t="shared" si="68"/>
        <v/>
      </c>
      <c r="S408" s="12" t="str">
        <f t="shared" si="75"/>
        <v/>
      </c>
      <c r="T408" s="12">
        <f t="shared" si="76"/>
        <v>0</v>
      </c>
      <c r="U408" s="12">
        <f t="shared" si="77"/>
        <v>0</v>
      </c>
      <c r="V408" s="12">
        <f t="shared" si="78"/>
        <v>0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5"/>
  <sheetViews>
    <sheetView topLeftCell="A123" workbookViewId="0">
      <selection activeCell="D6" sqref="D6:M6"/>
    </sheetView>
  </sheetViews>
  <sheetFormatPr defaultRowHeight="8" x14ac:dyDescent="0.2"/>
  <cols>
    <col min="1" max="1" width="0.1640625" customWidth="1"/>
    <col min="2" max="2" width="8" style="12" bestFit="1" customWidth="1"/>
    <col min="3" max="3" width="10.1640625" style="10" bestFit="1" customWidth="1"/>
    <col min="4" max="4" width="19.1640625" style="11" bestFit="1" customWidth="1"/>
    <col min="5" max="5" width="12" style="11" bestFit="1" customWidth="1"/>
    <col min="6" max="6" width="7" style="12" bestFit="1" customWidth="1"/>
    <col min="7" max="7" width="5.33203125" style="12" bestFit="1" customWidth="1"/>
    <col min="8" max="9" width="7.1640625" style="12" bestFit="1" customWidth="1"/>
    <col min="10" max="10" width="8.83203125" style="12" bestFit="1" customWidth="1"/>
    <col min="11" max="11" width="6.83203125" style="12" bestFit="1" customWidth="1"/>
    <col min="12" max="12" width="7.83203125" style="12" bestFit="1" customWidth="1"/>
    <col min="13" max="13" width="8.1640625" bestFit="1" customWidth="1"/>
    <col min="14" max="14" width="3" style="12" bestFit="1" customWidth="1"/>
    <col min="15" max="15" width="3.33203125" style="12" bestFit="1" customWidth="1"/>
    <col min="16" max="16" width="3" style="12" bestFit="1" customWidth="1"/>
    <col min="17" max="17" width="6.6640625" style="12" bestFit="1" customWidth="1"/>
    <col min="18" max="18" width="7.1640625" style="12" bestFit="1" customWidth="1"/>
    <col min="19" max="19" width="17.33203125" style="12" bestFit="1" customWidth="1"/>
    <col min="20" max="20" width="12.1640625" style="12" bestFit="1" customWidth="1"/>
    <col min="21" max="21" width="10.6640625" style="12" bestFit="1" customWidth="1"/>
    <col min="22" max="22" width="12.33203125" style="12" bestFit="1" customWidth="1"/>
  </cols>
  <sheetData>
    <row r="1" spans="2:22" ht="0.75" customHeight="1" x14ac:dyDescent="0.2"/>
    <row r="2" spans="2:22" ht="0.75" customHeight="1" x14ac:dyDescent="0.2"/>
    <row r="3" spans="2:22" ht="0.75" customHeight="1" x14ac:dyDescent="0.2"/>
    <row r="4" spans="2:22" ht="0.75" customHeight="1" x14ac:dyDescent="0.2"/>
    <row r="5" spans="2:22" ht="0.75" customHeight="1" x14ac:dyDescent="0.2"/>
    <row r="6" spans="2:22" x14ac:dyDescent="0.2">
      <c r="B6" s="1" t="s">
        <v>0</v>
      </c>
      <c r="C6" s="2" t="s">
        <v>1</v>
      </c>
      <c r="D6" s="3" t="s">
        <v>2</v>
      </c>
      <c r="E6" s="3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1" t="s">
        <v>10</v>
      </c>
      <c r="M6" s="5" t="s">
        <v>11</v>
      </c>
      <c r="N6" s="5">
        <v>1</v>
      </c>
      <c r="O6" s="5">
        <v>2</v>
      </c>
      <c r="P6" s="5">
        <v>3</v>
      </c>
      <c r="Q6" s="5" t="s">
        <v>505</v>
      </c>
      <c r="R6" s="5" t="s">
        <v>506</v>
      </c>
      <c r="S6" s="5" t="s">
        <v>507</v>
      </c>
      <c r="T6" s="5" t="s">
        <v>502</v>
      </c>
      <c r="U6" s="5" t="s">
        <v>503</v>
      </c>
      <c r="V6" s="5" t="s">
        <v>504</v>
      </c>
    </row>
    <row r="7" spans="2:22" x14ac:dyDescent="0.2">
      <c r="B7" s="6"/>
      <c r="C7" s="7">
        <v>37695</v>
      </c>
      <c r="D7" s="8" t="s">
        <v>47</v>
      </c>
      <c r="E7" s="8" t="s">
        <v>48</v>
      </c>
      <c r="F7" s="6">
        <v>546</v>
      </c>
      <c r="G7" s="6">
        <v>60</v>
      </c>
      <c r="H7" s="6">
        <v>5</v>
      </c>
      <c r="I7" s="6" t="s">
        <v>15</v>
      </c>
      <c r="J7" s="6" t="s">
        <v>18</v>
      </c>
      <c r="K7" s="6" t="s">
        <v>17</v>
      </c>
      <c r="L7" t="str">
        <f>VLOOKUP(E7,Lookup_Data!$C$7:$E$25,2,FALSE)</f>
        <v>Scotland</v>
      </c>
      <c r="M7" t="str">
        <f>VLOOKUP(E7,Lookup_Data!$C$7:$E$25,3,FALSE)</f>
        <v>SUSF</v>
      </c>
      <c r="N7" s="12">
        <f t="shared" ref="N7:N70" si="0">IF(E7=E6,0,1)</f>
        <v>1</v>
      </c>
      <c r="O7" s="12">
        <f t="shared" ref="O7:O70" si="1">IF(N7=1,N7,O6+1)</f>
        <v>1</v>
      </c>
      <c r="P7" s="12">
        <f t="shared" ref="P7:P70" si="2">IF(O7&lt;5,O7,4+O7-4*ROUNDUP(O7/4,0))</f>
        <v>1</v>
      </c>
      <c r="Q7" s="12">
        <f>IF(N8=1,1,IF(P7=4,1,0))*ROUNDUP(O7/4,0)</f>
        <v>0</v>
      </c>
      <c r="R7" s="12" t="str">
        <f t="shared" ref="R7:R135" si="3">IF(Q7=1,"A",IF(Q7=2,"B",IF(Q7=3,"C",IF(Q7=4,"D",IF(Q7=5,"E",IF(Q7=6,"F",IF(Q7=7,"G",IF(Q7=8,"H",""))))))))</f>
        <v/>
      </c>
      <c r="S7" s="12" t="str">
        <f>IF(Q7=0,"",CONCATENATE(E7," '",R7,"'"))</f>
        <v/>
      </c>
      <c r="T7" s="12">
        <f t="shared" ref="T7:T23" si="4">IF($P7=1,F7,IF($P7=2,F7+F6,IF($P7=3,F7+F6+F5,IF($P7=4,F7+F6+F5+F4,0))))*IF($N8=1,1,IF($P7=4,1,0))</f>
        <v>0</v>
      </c>
      <c r="U7" s="12">
        <f t="shared" ref="U7:U38" si="5">IF($P7=1,G7,IF($P7=2,G7+G6,IF($P7=3,G7+G6+G5,IF($P7=4,G7+G6+G5+G4,0))))*IF($N8=1,1,IF($P7=4,1,0))</f>
        <v>0</v>
      </c>
      <c r="V7" s="12">
        <f t="shared" ref="V7:V38" si="6">IF($P7=1,H7,IF($P7=2,H7+H6,IF($P7=3,H7+H6+H5,IF($P7=4,H7+H6+H5+H4,0))))*IF($N8=1,1,IF($P7=4,1,0))</f>
        <v>0</v>
      </c>
    </row>
    <row r="8" spans="2:22" x14ac:dyDescent="0.2">
      <c r="B8" s="6"/>
      <c r="C8" s="7">
        <v>37685</v>
      </c>
      <c r="D8" s="8" t="s">
        <v>91</v>
      </c>
      <c r="E8" s="8" t="s">
        <v>48</v>
      </c>
      <c r="F8" s="6">
        <v>528</v>
      </c>
      <c r="G8" s="6">
        <v>60</v>
      </c>
      <c r="H8" s="6">
        <v>17</v>
      </c>
      <c r="I8" s="6" t="s">
        <v>15</v>
      </c>
      <c r="J8" s="6" t="s">
        <v>18</v>
      </c>
      <c r="K8" s="6" t="s">
        <v>17</v>
      </c>
      <c r="L8" t="str">
        <f>VLOOKUP(E8,Lookup_Data!$C$7:$E$25,2,FALSE)</f>
        <v>Scotland</v>
      </c>
      <c r="M8" t="str">
        <f>VLOOKUP(E8,Lookup_Data!$C$7:$E$25,3,FALSE)</f>
        <v>SUSF</v>
      </c>
      <c r="N8" s="12">
        <f t="shared" si="0"/>
        <v>0</v>
      </c>
      <c r="O8" s="12">
        <f t="shared" si="1"/>
        <v>2</v>
      </c>
      <c r="P8" s="12">
        <f t="shared" si="2"/>
        <v>2</v>
      </c>
      <c r="Q8" s="12">
        <f t="shared" ref="Q8:Q71" si="7">IF(N9=1,1,IF(P8=4,1,0))*ROUNDUP(O8/4,0)</f>
        <v>0</v>
      </c>
      <c r="R8" s="12" t="str">
        <f t="shared" ref="R8:R71" si="8">IF(Q8=1,"A",IF(Q8=2,"B",IF(Q8=3,"C",IF(Q8=4,"D",IF(Q8=5,"E",IF(Q8=6,"F",IF(Q8=7,"G",IF(Q8=8,"H",""))))))))</f>
        <v/>
      </c>
      <c r="S8" s="12" t="str">
        <f t="shared" ref="S8:S71" si="9">IF(Q8=0,"",CONCATENATE(E8," '",R8,"'"))</f>
        <v/>
      </c>
      <c r="T8" s="12">
        <f t="shared" si="4"/>
        <v>0</v>
      </c>
      <c r="U8" s="12">
        <f t="shared" si="5"/>
        <v>0</v>
      </c>
      <c r="V8" s="12">
        <f t="shared" si="6"/>
        <v>0</v>
      </c>
    </row>
    <row r="9" spans="2:22" x14ac:dyDescent="0.2">
      <c r="B9" s="6"/>
      <c r="C9" s="7">
        <v>37695</v>
      </c>
      <c r="D9" s="8" t="s">
        <v>145</v>
      </c>
      <c r="E9" s="8" t="s">
        <v>48</v>
      </c>
      <c r="F9" s="6">
        <v>475</v>
      </c>
      <c r="G9" s="6">
        <v>60</v>
      </c>
      <c r="H9" s="6">
        <v>7</v>
      </c>
      <c r="I9" s="6" t="s">
        <v>22</v>
      </c>
      <c r="J9" s="6" t="s">
        <v>18</v>
      </c>
      <c r="K9" s="6" t="s">
        <v>17</v>
      </c>
      <c r="L9" t="str">
        <f>VLOOKUP(E9,Lookup_Data!$C$7:$E$25,2,FALSE)</f>
        <v>Scotland</v>
      </c>
      <c r="M9" t="str">
        <f>VLOOKUP(E9,Lookup_Data!$C$7:$E$25,3,FALSE)</f>
        <v>SUSF</v>
      </c>
      <c r="N9" s="12">
        <f t="shared" si="0"/>
        <v>0</v>
      </c>
      <c r="O9" s="12">
        <f t="shared" si="1"/>
        <v>3</v>
      </c>
      <c r="P9" s="12">
        <f t="shared" si="2"/>
        <v>3</v>
      </c>
      <c r="Q9" s="12">
        <f t="shared" si="7"/>
        <v>0</v>
      </c>
      <c r="R9" s="12" t="str">
        <f t="shared" si="8"/>
        <v/>
      </c>
      <c r="S9" s="12" t="str">
        <f t="shared" si="9"/>
        <v/>
      </c>
      <c r="T9" s="12">
        <f t="shared" si="4"/>
        <v>0</v>
      </c>
      <c r="U9" s="12">
        <f t="shared" si="5"/>
        <v>0</v>
      </c>
      <c r="V9" s="12">
        <f t="shared" si="6"/>
        <v>0</v>
      </c>
    </row>
    <row r="10" spans="2:22" x14ac:dyDescent="0.2">
      <c r="B10" s="6"/>
      <c r="C10" s="7">
        <v>37695</v>
      </c>
      <c r="D10" s="8" t="s">
        <v>102</v>
      </c>
      <c r="E10" s="8" t="s">
        <v>48</v>
      </c>
      <c r="F10" s="6">
        <v>475</v>
      </c>
      <c r="G10" s="6">
        <v>60</v>
      </c>
      <c r="H10" s="6">
        <v>5</v>
      </c>
      <c r="I10" s="6" t="s">
        <v>22</v>
      </c>
      <c r="J10" s="6" t="s">
        <v>18</v>
      </c>
      <c r="K10" s="6" t="s">
        <v>17</v>
      </c>
      <c r="L10" t="str">
        <f>VLOOKUP(E10,Lookup_Data!$C$7:$E$25,2,FALSE)</f>
        <v>Scotland</v>
      </c>
      <c r="M10" t="str">
        <f>VLOOKUP(E10,Lookup_Data!$C$7:$E$25,3,FALSE)</f>
        <v>SUSF</v>
      </c>
      <c r="N10" s="12">
        <f t="shared" si="0"/>
        <v>0</v>
      </c>
      <c r="O10" s="12">
        <f t="shared" si="1"/>
        <v>4</v>
      </c>
      <c r="P10" s="12">
        <f t="shared" si="2"/>
        <v>4</v>
      </c>
      <c r="Q10" s="12">
        <f t="shared" si="7"/>
        <v>1</v>
      </c>
      <c r="R10" s="12" t="str">
        <f t="shared" si="8"/>
        <v>A</v>
      </c>
      <c r="S10" s="12" t="str">
        <f t="shared" si="9"/>
        <v>Aberdeen 'A'</v>
      </c>
      <c r="T10" s="12">
        <f t="shared" si="4"/>
        <v>2024</v>
      </c>
      <c r="U10" s="12">
        <f t="shared" si="5"/>
        <v>240</v>
      </c>
      <c r="V10" s="12">
        <f t="shared" si="6"/>
        <v>34</v>
      </c>
    </row>
    <row r="11" spans="2:22" x14ac:dyDescent="0.2">
      <c r="B11" s="6"/>
      <c r="C11" s="7">
        <v>37695</v>
      </c>
      <c r="D11" s="8" t="s">
        <v>669</v>
      </c>
      <c r="E11" s="8" t="s">
        <v>48</v>
      </c>
      <c r="F11" s="6">
        <v>435</v>
      </c>
      <c r="G11" s="6">
        <v>59</v>
      </c>
      <c r="H11" s="6">
        <v>2</v>
      </c>
      <c r="I11" s="6" t="s">
        <v>15</v>
      </c>
      <c r="J11" s="6" t="s">
        <v>18</v>
      </c>
      <c r="K11" s="6" t="s">
        <v>17</v>
      </c>
      <c r="L11" t="str">
        <f>VLOOKUP(E11,Lookup_Data!$C$7:$E$25,2,FALSE)</f>
        <v>Scotland</v>
      </c>
      <c r="M11" t="str">
        <f>VLOOKUP(E11,Lookup_Data!$C$7:$E$25,3,FALSE)</f>
        <v>SUSF</v>
      </c>
      <c r="N11" s="12">
        <f t="shared" si="0"/>
        <v>0</v>
      </c>
      <c r="O11" s="12">
        <f t="shared" si="1"/>
        <v>5</v>
      </c>
      <c r="P11" s="12">
        <f t="shared" si="2"/>
        <v>1</v>
      </c>
      <c r="Q11" s="12">
        <f t="shared" si="7"/>
        <v>0</v>
      </c>
      <c r="R11" s="12" t="str">
        <f t="shared" si="8"/>
        <v/>
      </c>
      <c r="S11" s="12" t="str">
        <f t="shared" si="9"/>
        <v/>
      </c>
      <c r="T11" s="12">
        <f t="shared" si="4"/>
        <v>0</v>
      </c>
      <c r="U11" s="12">
        <f t="shared" si="5"/>
        <v>0</v>
      </c>
      <c r="V11" s="12">
        <f t="shared" si="6"/>
        <v>0</v>
      </c>
    </row>
    <row r="12" spans="2:22" x14ac:dyDescent="0.2">
      <c r="B12" s="6"/>
      <c r="C12" s="7">
        <v>37695</v>
      </c>
      <c r="D12" s="8" t="s">
        <v>665</v>
      </c>
      <c r="E12" s="8" t="s">
        <v>48</v>
      </c>
      <c r="F12" s="6">
        <v>370</v>
      </c>
      <c r="G12" s="6">
        <v>58</v>
      </c>
      <c r="H12" s="6">
        <v>10</v>
      </c>
      <c r="I12" s="6" t="s">
        <v>15</v>
      </c>
      <c r="J12" s="6" t="s">
        <v>18</v>
      </c>
      <c r="K12" s="6" t="s">
        <v>53</v>
      </c>
      <c r="L12" t="str">
        <f>VLOOKUP(E12,Lookup_Data!$C$7:$E$25,2,FALSE)</f>
        <v>Scotland</v>
      </c>
      <c r="M12" t="str">
        <f>VLOOKUP(E12,Lookup_Data!$C$7:$E$25,3,FALSE)</f>
        <v>SUSF</v>
      </c>
      <c r="N12" s="12">
        <f t="shared" si="0"/>
        <v>0</v>
      </c>
      <c r="O12" s="12">
        <f t="shared" si="1"/>
        <v>6</v>
      </c>
      <c r="P12" s="12">
        <f t="shared" si="2"/>
        <v>2</v>
      </c>
      <c r="Q12" s="12">
        <f t="shared" si="7"/>
        <v>0</v>
      </c>
      <c r="R12" s="12" t="str">
        <f t="shared" si="8"/>
        <v/>
      </c>
      <c r="S12" s="12" t="str">
        <f t="shared" si="9"/>
        <v/>
      </c>
      <c r="T12" s="12">
        <f t="shared" si="4"/>
        <v>0</v>
      </c>
      <c r="U12" s="12">
        <f t="shared" si="5"/>
        <v>0</v>
      </c>
      <c r="V12" s="12">
        <f t="shared" si="6"/>
        <v>0</v>
      </c>
    </row>
    <row r="13" spans="2:22" x14ac:dyDescent="0.2">
      <c r="B13" s="6"/>
      <c r="C13" s="7">
        <v>37695</v>
      </c>
      <c r="D13" s="8" t="s">
        <v>162</v>
      </c>
      <c r="E13" s="8" t="s">
        <v>48</v>
      </c>
      <c r="F13" s="6">
        <v>350</v>
      </c>
      <c r="G13" s="6">
        <v>58</v>
      </c>
      <c r="H13" s="6">
        <v>10</v>
      </c>
      <c r="I13" s="6" t="s">
        <v>22</v>
      </c>
      <c r="J13" s="6" t="s">
        <v>18</v>
      </c>
      <c r="K13" s="6" t="s">
        <v>53</v>
      </c>
      <c r="L13" t="str">
        <f>VLOOKUP(E13,Lookup_Data!$C$7:$E$25,2,FALSE)</f>
        <v>Scotland</v>
      </c>
      <c r="M13" t="str">
        <f>VLOOKUP(E13,Lookup_Data!$C$7:$E$25,3,FALSE)</f>
        <v>SUSF</v>
      </c>
      <c r="N13" s="12">
        <f t="shared" si="0"/>
        <v>0</v>
      </c>
      <c r="O13" s="12">
        <f t="shared" si="1"/>
        <v>7</v>
      </c>
      <c r="P13" s="12">
        <f t="shared" si="2"/>
        <v>3</v>
      </c>
      <c r="Q13" s="12">
        <f t="shared" si="7"/>
        <v>0</v>
      </c>
      <c r="R13" s="12" t="str">
        <f t="shared" si="8"/>
        <v/>
      </c>
      <c r="S13" s="12" t="str">
        <f t="shared" si="9"/>
        <v/>
      </c>
      <c r="T13" s="12">
        <f t="shared" si="4"/>
        <v>0</v>
      </c>
      <c r="U13" s="12">
        <f t="shared" si="5"/>
        <v>0</v>
      </c>
      <c r="V13" s="12">
        <f t="shared" si="6"/>
        <v>0</v>
      </c>
    </row>
    <row r="14" spans="2:22" x14ac:dyDescent="0.2">
      <c r="B14" s="6"/>
      <c r="C14" s="7">
        <v>37695</v>
      </c>
      <c r="D14" s="8" t="s">
        <v>668</v>
      </c>
      <c r="E14" s="8" t="s">
        <v>48</v>
      </c>
      <c r="F14" s="6">
        <v>333</v>
      </c>
      <c r="G14" s="6">
        <v>54</v>
      </c>
      <c r="H14" s="6">
        <v>4</v>
      </c>
      <c r="I14" s="6" t="s">
        <v>22</v>
      </c>
      <c r="J14" s="6" t="s">
        <v>18</v>
      </c>
      <c r="K14" s="6" t="s">
        <v>53</v>
      </c>
      <c r="L14" t="str">
        <f>VLOOKUP(E14,Lookup_Data!$C$7:$E$25,2,FALSE)</f>
        <v>Scotland</v>
      </c>
      <c r="M14" t="str">
        <f>VLOOKUP(E14,Lookup_Data!$C$7:$E$25,3,FALSE)</f>
        <v>SUSF</v>
      </c>
      <c r="N14" s="12">
        <f t="shared" si="0"/>
        <v>0</v>
      </c>
      <c r="O14" s="12">
        <f t="shared" si="1"/>
        <v>8</v>
      </c>
      <c r="P14" s="12">
        <f t="shared" si="2"/>
        <v>4</v>
      </c>
      <c r="Q14" s="12">
        <f t="shared" si="7"/>
        <v>2</v>
      </c>
      <c r="R14" s="12" t="str">
        <f t="shared" si="8"/>
        <v>B</v>
      </c>
      <c r="S14" s="12" t="str">
        <f t="shared" si="9"/>
        <v>Aberdeen 'B'</v>
      </c>
      <c r="T14" s="12">
        <f t="shared" si="4"/>
        <v>1488</v>
      </c>
      <c r="U14" s="12">
        <f t="shared" si="5"/>
        <v>229</v>
      </c>
      <c r="V14" s="12">
        <f t="shared" si="6"/>
        <v>26</v>
      </c>
    </row>
    <row r="15" spans="2:22" x14ac:dyDescent="0.2">
      <c r="B15" s="6"/>
      <c r="C15" s="7">
        <v>37695</v>
      </c>
      <c r="D15" s="8" t="s">
        <v>666</v>
      </c>
      <c r="E15" s="8" t="s">
        <v>48</v>
      </c>
      <c r="F15" s="6">
        <v>258</v>
      </c>
      <c r="G15" s="6">
        <v>52</v>
      </c>
      <c r="H15" s="6">
        <v>0</v>
      </c>
      <c r="I15" s="6" t="s">
        <v>667</v>
      </c>
      <c r="J15" s="6" t="s">
        <v>18</v>
      </c>
      <c r="K15" s="6" t="s">
        <v>53</v>
      </c>
      <c r="L15" t="str">
        <f>VLOOKUP(E15,Lookup_Data!$C$7:$E$25,2,FALSE)</f>
        <v>Scotland</v>
      </c>
      <c r="M15" t="str">
        <f>VLOOKUP(E15,Lookup_Data!$C$7:$E$25,3,FALSE)</f>
        <v>SUSF</v>
      </c>
      <c r="N15" s="12">
        <f t="shared" si="0"/>
        <v>0</v>
      </c>
      <c r="O15" s="12">
        <f t="shared" si="1"/>
        <v>9</v>
      </c>
      <c r="P15" s="12">
        <f t="shared" si="2"/>
        <v>1</v>
      </c>
      <c r="Q15" s="12">
        <f t="shared" si="7"/>
        <v>3</v>
      </c>
      <c r="R15" s="12" t="str">
        <f t="shared" si="8"/>
        <v>C</v>
      </c>
      <c r="S15" s="12" t="str">
        <f t="shared" si="9"/>
        <v>Aberdeen 'C'</v>
      </c>
      <c r="T15" s="12">
        <f t="shared" si="4"/>
        <v>258</v>
      </c>
      <c r="U15" s="12">
        <f t="shared" si="5"/>
        <v>52</v>
      </c>
      <c r="V15" s="12">
        <f t="shared" si="6"/>
        <v>0</v>
      </c>
    </row>
    <row r="16" spans="2:22" x14ac:dyDescent="0.2">
      <c r="B16" s="6"/>
      <c r="C16" s="7">
        <v>37692</v>
      </c>
      <c r="D16" s="8" t="s">
        <v>78</v>
      </c>
      <c r="E16" s="8" t="s">
        <v>79</v>
      </c>
      <c r="F16" s="6">
        <v>545</v>
      </c>
      <c r="G16" s="6">
        <v>60</v>
      </c>
      <c r="H16" s="6">
        <v>27</v>
      </c>
      <c r="I16" s="6" t="s">
        <v>15</v>
      </c>
      <c r="J16" s="6" t="s">
        <v>80</v>
      </c>
      <c r="K16" s="6" t="s">
        <v>17</v>
      </c>
      <c r="L16" t="str">
        <f>VLOOKUP(E16,Lookup_Data!$C$7:$E$25,2,FALSE)</f>
        <v>Wales</v>
      </c>
      <c r="M16" t="str">
        <f>VLOOKUP(E16,Lookup_Data!$C$7:$E$25,3,FALSE)</f>
        <v>None</v>
      </c>
      <c r="N16" s="12">
        <f t="shared" si="0"/>
        <v>1</v>
      </c>
      <c r="O16" s="12">
        <f t="shared" si="1"/>
        <v>1</v>
      </c>
      <c r="P16" s="12">
        <f t="shared" si="2"/>
        <v>1</v>
      </c>
      <c r="Q16" s="12">
        <f t="shared" si="7"/>
        <v>0</v>
      </c>
      <c r="R16" s="12" t="str">
        <f t="shared" si="8"/>
        <v/>
      </c>
      <c r="S16" s="12" t="str">
        <f t="shared" si="9"/>
        <v/>
      </c>
      <c r="T16" s="12">
        <f t="shared" si="4"/>
        <v>0</v>
      </c>
      <c r="U16" s="12">
        <f t="shared" si="5"/>
        <v>0</v>
      </c>
      <c r="V16" s="12">
        <f t="shared" si="6"/>
        <v>0</v>
      </c>
    </row>
    <row r="17" spans="2:22" x14ac:dyDescent="0.2">
      <c r="B17" s="6"/>
      <c r="C17" s="7">
        <v>37706</v>
      </c>
      <c r="D17" s="8" t="s">
        <v>139</v>
      </c>
      <c r="E17" s="8" t="s">
        <v>79</v>
      </c>
      <c r="F17" s="6">
        <v>458</v>
      </c>
      <c r="G17" s="6">
        <v>60</v>
      </c>
      <c r="H17" s="6">
        <v>8</v>
      </c>
      <c r="I17" s="6" t="s">
        <v>22</v>
      </c>
      <c r="J17" s="6" t="s">
        <v>80</v>
      </c>
      <c r="K17" s="6" t="s">
        <v>17</v>
      </c>
      <c r="L17" t="str">
        <f>VLOOKUP(E17,Lookup_Data!$C$7:$E$25,2,FALSE)</f>
        <v>Wales</v>
      </c>
      <c r="M17" t="str">
        <f>VLOOKUP(E17,Lookup_Data!$C$7:$E$25,3,FALSE)</f>
        <v>None</v>
      </c>
      <c r="N17" s="12">
        <f t="shared" si="0"/>
        <v>0</v>
      </c>
      <c r="O17" s="12">
        <f t="shared" si="1"/>
        <v>2</v>
      </c>
      <c r="P17" s="12">
        <f t="shared" si="2"/>
        <v>2</v>
      </c>
      <c r="Q17" s="12">
        <f t="shared" si="7"/>
        <v>0</v>
      </c>
      <c r="R17" s="12" t="str">
        <f t="shared" si="8"/>
        <v/>
      </c>
      <c r="S17" s="12" t="str">
        <f t="shared" si="9"/>
        <v/>
      </c>
      <c r="T17" s="12">
        <f t="shared" si="4"/>
        <v>0</v>
      </c>
      <c r="U17" s="12">
        <f t="shared" si="5"/>
        <v>0</v>
      </c>
      <c r="V17" s="12">
        <f t="shared" si="6"/>
        <v>0</v>
      </c>
    </row>
    <row r="18" spans="2:22" x14ac:dyDescent="0.2">
      <c r="B18" s="6"/>
      <c r="C18" s="7">
        <v>37703</v>
      </c>
      <c r="D18" s="8" t="s">
        <v>144</v>
      </c>
      <c r="E18" s="8" t="s">
        <v>79</v>
      </c>
      <c r="F18" s="6">
        <v>450</v>
      </c>
      <c r="G18" s="6">
        <v>60</v>
      </c>
      <c r="H18" s="6">
        <v>6</v>
      </c>
      <c r="I18" s="6" t="s">
        <v>22</v>
      </c>
      <c r="J18" s="6" t="s">
        <v>18</v>
      </c>
      <c r="K18" s="6" t="s">
        <v>17</v>
      </c>
      <c r="L18" t="str">
        <f>VLOOKUP(E18,Lookup_Data!$C$7:$E$25,2,FALSE)</f>
        <v>Wales</v>
      </c>
      <c r="M18" t="str">
        <f>VLOOKUP(E18,Lookup_Data!$C$7:$E$25,3,FALSE)</f>
        <v>None</v>
      </c>
      <c r="N18" s="12">
        <f t="shared" si="0"/>
        <v>0</v>
      </c>
      <c r="O18" s="12">
        <f t="shared" si="1"/>
        <v>3</v>
      </c>
      <c r="P18" s="12">
        <f t="shared" si="2"/>
        <v>3</v>
      </c>
      <c r="Q18" s="12">
        <f t="shared" si="7"/>
        <v>0</v>
      </c>
      <c r="R18" s="12" t="str">
        <f t="shared" si="8"/>
        <v/>
      </c>
      <c r="S18" s="12" t="str">
        <f t="shared" si="9"/>
        <v/>
      </c>
      <c r="T18" s="12">
        <f t="shared" si="4"/>
        <v>0</v>
      </c>
      <c r="U18" s="12">
        <f t="shared" si="5"/>
        <v>0</v>
      </c>
      <c r="V18" s="12">
        <f t="shared" si="6"/>
        <v>0</v>
      </c>
    </row>
    <row r="19" spans="2:22" x14ac:dyDescent="0.2">
      <c r="B19" s="6"/>
      <c r="C19" s="7">
        <v>37708</v>
      </c>
      <c r="D19" s="8" t="s">
        <v>238</v>
      </c>
      <c r="E19" s="8" t="s">
        <v>79</v>
      </c>
      <c r="F19" s="6">
        <v>447</v>
      </c>
      <c r="G19" s="6">
        <v>59</v>
      </c>
      <c r="H19" s="6">
        <v>6</v>
      </c>
      <c r="I19" s="6" t="s">
        <v>22</v>
      </c>
      <c r="J19" s="6" t="s">
        <v>80</v>
      </c>
      <c r="K19" s="6" t="s">
        <v>17</v>
      </c>
      <c r="L19" t="str">
        <f>VLOOKUP(E19,Lookup_Data!$C$7:$E$25,2,FALSE)</f>
        <v>Wales</v>
      </c>
      <c r="M19" t="str">
        <f>VLOOKUP(E19,Lookup_Data!$C$7:$E$25,3,FALSE)</f>
        <v>None</v>
      </c>
      <c r="N19" s="12">
        <f t="shared" si="0"/>
        <v>0</v>
      </c>
      <c r="O19" s="12">
        <f t="shared" si="1"/>
        <v>4</v>
      </c>
      <c r="P19" s="12">
        <f t="shared" si="2"/>
        <v>4</v>
      </c>
      <c r="Q19" s="12">
        <f t="shared" si="7"/>
        <v>1</v>
      </c>
      <c r="R19" s="12" t="str">
        <f t="shared" si="8"/>
        <v>A</v>
      </c>
      <c r="S19" s="12" t="str">
        <f t="shared" si="9"/>
        <v>Bangor 'A'</v>
      </c>
      <c r="T19" s="12">
        <f t="shared" si="4"/>
        <v>1900</v>
      </c>
      <c r="U19" s="12">
        <f t="shared" si="5"/>
        <v>239</v>
      </c>
      <c r="V19" s="12">
        <f t="shared" si="6"/>
        <v>47</v>
      </c>
    </row>
    <row r="20" spans="2:22" x14ac:dyDescent="0.2">
      <c r="B20" s="6"/>
      <c r="C20" s="7">
        <v>37709</v>
      </c>
      <c r="D20" s="8" t="s">
        <v>122</v>
      </c>
      <c r="E20" s="8" t="s">
        <v>79</v>
      </c>
      <c r="F20" s="6">
        <v>444</v>
      </c>
      <c r="G20" s="6">
        <v>60</v>
      </c>
      <c r="H20" s="6">
        <v>1</v>
      </c>
      <c r="I20" s="6" t="s">
        <v>15</v>
      </c>
      <c r="J20" s="6" t="s">
        <v>18</v>
      </c>
      <c r="K20" s="6" t="s">
        <v>17</v>
      </c>
      <c r="L20" t="str">
        <f>VLOOKUP(E20,Lookup_Data!$C$7:$E$25,2,FALSE)</f>
        <v>Wales</v>
      </c>
      <c r="M20" t="str">
        <f>VLOOKUP(E20,Lookup_Data!$C$7:$E$25,3,FALSE)</f>
        <v>None</v>
      </c>
      <c r="N20" s="12">
        <f t="shared" si="0"/>
        <v>0</v>
      </c>
      <c r="O20" s="12">
        <f t="shared" si="1"/>
        <v>5</v>
      </c>
      <c r="P20" s="12">
        <f t="shared" si="2"/>
        <v>1</v>
      </c>
      <c r="Q20" s="12">
        <f t="shared" si="7"/>
        <v>0</v>
      </c>
      <c r="R20" s="12" t="str">
        <f t="shared" si="8"/>
        <v/>
      </c>
      <c r="S20" s="12" t="str">
        <f t="shared" si="9"/>
        <v/>
      </c>
      <c r="T20" s="12">
        <f t="shared" si="4"/>
        <v>0</v>
      </c>
      <c r="U20" s="12">
        <f t="shared" si="5"/>
        <v>0</v>
      </c>
      <c r="V20" s="12">
        <f t="shared" si="6"/>
        <v>0</v>
      </c>
    </row>
    <row r="21" spans="2:22" x14ac:dyDescent="0.2">
      <c r="B21" s="6"/>
      <c r="C21" s="7">
        <v>37707</v>
      </c>
      <c r="D21" s="8" t="s">
        <v>369</v>
      </c>
      <c r="E21" s="8" t="s">
        <v>79</v>
      </c>
      <c r="F21" s="6">
        <v>304</v>
      </c>
      <c r="G21" s="6">
        <v>55</v>
      </c>
      <c r="H21" s="6">
        <v>0</v>
      </c>
      <c r="I21" s="6" t="s">
        <v>15</v>
      </c>
      <c r="J21" s="6" t="s">
        <v>80</v>
      </c>
      <c r="K21" s="6" t="s">
        <v>53</v>
      </c>
      <c r="L21" t="str">
        <f>VLOOKUP(E21,Lookup_Data!$C$7:$E$25,2,FALSE)</f>
        <v>Wales</v>
      </c>
      <c r="M21" t="str">
        <f>VLOOKUP(E21,Lookup_Data!$C$7:$E$25,3,FALSE)</f>
        <v>None</v>
      </c>
      <c r="N21" s="12">
        <f t="shared" si="0"/>
        <v>0</v>
      </c>
      <c r="O21" s="12">
        <f t="shared" si="1"/>
        <v>6</v>
      </c>
      <c r="P21" s="12">
        <f t="shared" si="2"/>
        <v>2</v>
      </c>
      <c r="Q21" s="12">
        <f t="shared" si="7"/>
        <v>0</v>
      </c>
      <c r="R21" s="12" t="str">
        <f t="shared" si="8"/>
        <v/>
      </c>
      <c r="S21" s="12" t="str">
        <f t="shared" si="9"/>
        <v/>
      </c>
      <c r="T21" s="12">
        <f t="shared" si="4"/>
        <v>0</v>
      </c>
      <c r="U21" s="12">
        <f t="shared" si="5"/>
        <v>0</v>
      </c>
      <c r="V21" s="12">
        <f t="shared" si="6"/>
        <v>0</v>
      </c>
    </row>
    <row r="22" spans="2:22" x14ac:dyDescent="0.2">
      <c r="B22" s="6"/>
      <c r="C22" s="7">
        <v>37708</v>
      </c>
      <c r="D22" s="8" t="s">
        <v>392</v>
      </c>
      <c r="E22" s="8" t="s">
        <v>79</v>
      </c>
      <c r="F22" s="6">
        <v>266</v>
      </c>
      <c r="G22" s="6">
        <v>50</v>
      </c>
      <c r="H22" s="6">
        <v>2</v>
      </c>
      <c r="I22" s="6" t="s">
        <v>22</v>
      </c>
      <c r="J22" s="6" t="s">
        <v>80</v>
      </c>
      <c r="K22" s="6" t="s">
        <v>53</v>
      </c>
      <c r="L22" t="str">
        <f>VLOOKUP(E22,Lookup_Data!$C$7:$E$25,2,FALSE)</f>
        <v>Wales</v>
      </c>
      <c r="M22" t="str">
        <f>VLOOKUP(E22,Lookup_Data!$C$7:$E$25,3,FALSE)</f>
        <v>None</v>
      </c>
      <c r="N22" s="12">
        <f t="shared" si="0"/>
        <v>0</v>
      </c>
      <c r="O22" s="12">
        <f t="shared" si="1"/>
        <v>7</v>
      </c>
      <c r="P22" s="12">
        <f t="shared" si="2"/>
        <v>3</v>
      </c>
      <c r="Q22" s="12">
        <f t="shared" si="7"/>
        <v>0</v>
      </c>
      <c r="R22" s="12" t="str">
        <f t="shared" si="8"/>
        <v/>
      </c>
      <c r="S22" s="12" t="str">
        <f t="shared" si="9"/>
        <v/>
      </c>
      <c r="T22" s="12">
        <f t="shared" si="4"/>
        <v>0</v>
      </c>
      <c r="U22" s="12">
        <f t="shared" si="5"/>
        <v>0</v>
      </c>
      <c r="V22" s="12">
        <f t="shared" si="6"/>
        <v>0</v>
      </c>
    </row>
    <row r="23" spans="2:22" x14ac:dyDescent="0.2">
      <c r="B23" s="6"/>
      <c r="C23" s="7">
        <v>37706</v>
      </c>
      <c r="D23" s="8" t="s">
        <v>160</v>
      </c>
      <c r="E23" s="8" t="s">
        <v>79</v>
      </c>
      <c r="F23" s="6">
        <v>252</v>
      </c>
      <c r="G23" s="6">
        <v>50</v>
      </c>
      <c r="H23" s="6">
        <v>0</v>
      </c>
      <c r="I23" s="6" t="s">
        <v>22</v>
      </c>
      <c r="J23" s="6" t="s">
        <v>80</v>
      </c>
      <c r="K23" s="6" t="s">
        <v>53</v>
      </c>
      <c r="L23" t="str">
        <f>VLOOKUP(E23,Lookup_Data!$C$7:$E$25,2,FALSE)</f>
        <v>Wales</v>
      </c>
      <c r="M23" t="str">
        <f>VLOOKUP(E23,Lookup_Data!$C$7:$E$25,3,FALSE)</f>
        <v>None</v>
      </c>
      <c r="N23" s="12">
        <f t="shared" si="0"/>
        <v>0</v>
      </c>
      <c r="O23" s="12">
        <f t="shared" si="1"/>
        <v>8</v>
      </c>
      <c r="P23" s="12">
        <f t="shared" si="2"/>
        <v>4</v>
      </c>
      <c r="Q23" s="12">
        <f t="shared" si="7"/>
        <v>2</v>
      </c>
      <c r="R23" s="12" t="str">
        <f t="shared" si="8"/>
        <v>B</v>
      </c>
      <c r="S23" s="12" t="str">
        <f t="shared" si="9"/>
        <v>Bangor 'B'</v>
      </c>
      <c r="T23" s="12">
        <f t="shared" si="4"/>
        <v>1266</v>
      </c>
      <c r="U23" s="12">
        <f t="shared" si="5"/>
        <v>215</v>
      </c>
      <c r="V23" s="12">
        <f t="shared" si="6"/>
        <v>3</v>
      </c>
    </row>
    <row r="24" spans="2:22" x14ac:dyDescent="0.2">
      <c r="B24" s="6"/>
      <c r="C24" s="7">
        <v>37706</v>
      </c>
      <c r="D24" s="8" t="s">
        <v>183</v>
      </c>
      <c r="E24" s="8" t="s">
        <v>79</v>
      </c>
      <c r="F24" s="6">
        <v>181</v>
      </c>
      <c r="G24" s="6">
        <v>38</v>
      </c>
      <c r="H24" s="6">
        <v>1</v>
      </c>
      <c r="I24" s="6" t="s">
        <v>15</v>
      </c>
      <c r="J24" s="6" t="s">
        <v>80</v>
      </c>
      <c r="K24" s="6" t="s">
        <v>17</v>
      </c>
      <c r="L24" t="str">
        <f>VLOOKUP(E24,Lookup_Data!$C$7:$E$25,2,FALSE)</f>
        <v>Wales</v>
      </c>
      <c r="M24" t="str">
        <f>VLOOKUP(E24,Lookup_Data!$C$7:$E$25,3,FALSE)</f>
        <v>None</v>
      </c>
      <c r="N24" s="12">
        <f t="shared" si="0"/>
        <v>0</v>
      </c>
      <c r="O24" s="12">
        <f t="shared" si="1"/>
        <v>9</v>
      </c>
      <c r="P24" s="12">
        <f t="shared" si="2"/>
        <v>1</v>
      </c>
      <c r="Q24" s="12">
        <f t="shared" si="7"/>
        <v>3</v>
      </c>
      <c r="R24" s="12" t="str">
        <f t="shared" si="8"/>
        <v>C</v>
      </c>
      <c r="S24" s="12" t="str">
        <f t="shared" si="9"/>
        <v>Bangor 'C'</v>
      </c>
      <c r="T24" s="12">
        <f t="shared" ref="T24:T46" si="10">IF($P24=1,F24,IF($P24=2,F24+F23,IF($P24=3,F24+F23+F22,IF($P24=4,F24+F23+F22+F21,0))))*IF($N25=1,1,IF($P24=4,1,0))</f>
        <v>181</v>
      </c>
      <c r="U24" s="12">
        <f t="shared" si="5"/>
        <v>38</v>
      </c>
      <c r="V24" s="12">
        <f t="shared" si="6"/>
        <v>1</v>
      </c>
    </row>
    <row r="25" spans="2:22" x14ac:dyDescent="0.2">
      <c r="B25" s="6"/>
      <c r="C25" s="7">
        <v>37689</v>
      </c>
      <c r="D25" s="8" t="s">
        <v>127</v>
      </c>
      <c r="E25" s="8" t="s">
        <v>36</v>
      </c>
      <c r="F25" s="6">
        <v>499</v>
      </c>
      <c r="G25" s="6">
        <v>60</v>
      </c>
      <c r="H25" s="6">
        <v>10</v>
      </c>
      <c r="I25" s="6" t="s">
        <v>15</v>
      </c>
      <c r="J25" s="6" t="s">
        <v>18</v>
      </c>
      <c r="K25" s="6" t="s">
        <v>670</v>
      </c>
      <c r="L25" t="str">
        <f>VLOOKUP(E25,Lookup_Data!$C$7:$E$25,2,FALSE)</f>
        <v>England</v>
      </c>
      <c r="M25" t="str">
        <f>VLOOKUP(E25,Lookup_Data!$C$7:$E$25,3,FALSE)</f>
        <v>SWWU</v>
      </c>
      <c r="N25" s="12">
        <f t="shared" si="0"/>
        <v>1</v>
      </c>
      <c r="O25" s="12">
        <f t="shared" si="1"/>
        <v>1</v>
      </c>
      <c r="P25" s="12">
        <f t="shared" si="2"/>
        <v>1</v>
      </c>
      <c r="Q25" s="12">
        <f t="shared" si="7"/>
        <v>0</v>
      </c>
      <c r="R25" s="12" t="str">
        <f t="shared" si="8"/>
        <v/>
      </c>
      <c r="S25" s="12" t="str">
        <f t="shared" si="9"/>
        <v/>
      </c>
      <c r="T25" s="12">
        <f t="shared" si="10"/>
        <v>0</v>
      </c>
      <c r="U25" s="12">
        <f t="shared" si="5"/>
        <v>0</v>
      </c>
      <c r="V25" s="12">
        <f t="shared" si="6"/>
        <v>0</v>
      </c>
    </row>
    <row r="26" spans="2:22" x14ac:dyDescent="0.2">
      <c r="B26" s="6"/>
      <c r="C26" s="7">
        <v>37710</v>
      </c>
      <c r="D26" s="8" t="s">
        <v>135</v>
      </c>
      <c r="E26" s="8" t="s">
        <v>36</v>
      </c>
      <c r="F26" s="6">
        <v>479</v>
      </c>
      <c r="G26" s="6">
        <v>60</v>
      </c>
      <c r="H26" s="6">
        <v>8</v>
      </c>
      <c r="I26" s="6" t="s">
        <v>22</v>
      </c>
      <c r="J26" s="6" t="s">
        <v>18</v>
      </c>
      <c r="K26" s="6" t="s">
        <v>658</v>
      </c>
      <c r="L26" t="str">
        <f>VLOOKUP(E26,Lookup_Data!$C$7:$E$25,2,FALSE)</f>
        <v>England</v>
      </c>
      <c r="M26" t="str">
        <f>VLOOKUP(E26,Lookup_Data!$C$7:$E$25,3,FALSE)</f>
        <v>SWWU</v>
      </c>
      <c r="N26" s="12">
        <f t="shared" si="0"/>
        <v>0</v>
      </c>
      <c r="O26" s="12">
        <f t="shared" si="1"/>
        <v>2</v>
      </c>
      <c r="P26" s="12">
        <f t="shared" si="2"/>
        <v>2</v>
      </c>
      <c r="Q26" s="12">
        <f t="shared" si="7"/>
        <v>0</v>
      </c>
      <c r="R26" s="12" t="str">
        <f t="shared" si="8"/>
        <v/>
      </c>
      <c r="S26" s="12" t="str">
        <f t="shared" si="9"/>
        <v/>
      </c>
      <c r="T26" s="12">
        <f t="shared" si="10"/>
        <v>0</v>
      </c>
      <c r="U26" s="12">
        <f t="shared" si="5"/>
        <v>0</v>
      </c>
      <c r="V26" s="12">
        <f t="shared" si="6"/>
        <v>0</v>
      </c>
    </row>
    <row r="27" spans="2:22" x14ac:dyDescent="0.2">
      <c r="B27" s="6"/>
      <c r="C27" s="7">
        <v>37688</v>
      </c>
      <c r="D27" s="8" t="s">
        <v>275</v>
      </c>
      <c r="E27" s="8" t="s">
        <v>36</v>
      </c>
      <c r="F27" s="6">
        <v>413</v>
      </c>
      <c r="G27" s="6">
        <v>60</v>
      </c>
      <c r="H27" s="6">
        <v>5</v>
      </c>
      <c r="I27" s="6" t="s">
        <v>15</v>
      </c>
      <c r="J27" s="6" t="s">
        <v>18</v>
      </c>
      <c r="K27" s="6" t="s">
        <v>658</v>
      </c>
      <c r="L27" t="str">
        <f>VLOOKUP(E27,Lookup_Data!$C$7:$E$25,2,FALSE)</f>
        <v>England</v>
      </c>
      <c r="M27" t="str">
        <f>VLOOKUP(E27,Lookup_Data!$C$7:$E$25,3,FALSE)</f>
        <v>SWWU</v>
      </c>
      <c r="N27" s="12">
        <f t="shared" si="0"/>
        <v>0</v>
      </c>
      <c r="O27" s="12">
        <f t="shared" si="1"/>
        <v>3</v>
      </c>
      <c r="P27" s="12">
        <f t="shared" si="2"/>
        <v>3</v>
      </c>
      <c r="Q27" s="12">
        <f t="shared" si="7"/>
        <v>0</v>
      </c>
      <c r="R27" s="12" t="str">
        <f t="shared" si="8"/>
        <v/>
      </c>
      <c r="S27" s="12" t="str">
        <f t="shared" si="9"/>
        <v/>
      </c>
      <c r="T27" s="12">
        <f t="shared" si="10"/>
        <v>0</v>
      </c>
      <c r="U27" s="12">
        <f t="shared" si="5"/>
        <v>0</v>
      </c>
      <c r="V27" s="12">
        <f t="shared" si="6"/>
        <v>0</v>
      </c>
    </row>
    <row r="28" spans="2:22" x14ac:dyDescent="0.2">
      <c r="B28" s="6"/>
      <c r="C28" s="7">
        <v>37688</v>
      </c>
      <c r="D28" s="8" t="s">
        <v>304</v>
      </c>
      <c r="E28" s="8" t="s">
        <v>36</v>
      </c>
      <c r="F28" s="6">
        <v>244</v>
      </c>
      <c r="G28" s="6">
        <v>50</v>
      </c>
      <c r="H28" s="6">
        <v>0</v>
      </c>
      <c r="I28" s="6" t="s">
        <v>15</v>
      </c>
      <c r="J28" s="6" t="s">
        <v>18</v>
      </c>
      <c r="K28" s="6" t="s">
        <v>670</v>
      </c>
      <c r="L28" t="str">
        <f>VLOOKUP(E28,Lookup_Data!$C$7:$E$25,2,FALSE)</f>
        <v>England</v>
      </c>
      <c r="M28" t="str">
        <f>VLOOKUP(E28,Lookup_Data!$C$7:$E$25,3,FALSE)</f>
        <v>SWWU</v>
      </c>
      <c r="N28" s="12">
        <f t="shared" si="0"/>
        <v>0</v>
      </c>
      <c r="O28" s="12">
        <f t="shared" si="1"/>
        <v>4</v>
      </c>
      <c r="P28" s="12">
        <f t="shared" si="2"/>
        <v>4</v>
      </c>
      <c r="Q28" s="12">
        <f t="shared" si="7"/>
        <v>1</v>
      </c>
      <c r="R28" s="12" t="str">
        <f t="shared" si="8"/>
        <v>A</v>
      </c>
      <c r="S28" s="12" t="str">
        <f t="shared" si="9"/>
        <v>Bath 'A'</v>
      </c>
      <c r="T28" s="12">
        <f t="shared" si="10"/>
        <v>1635</v>
      </c>
      <c r="U28" s="12">
        <f t="shared" si="5"/>
        <v>230</v>
      </c>
      <c r="V28" s="12">
        <f t="shared" si="6"/>
        <v>23</v>
      </c>
    </row>
    <row r="29" spans="2:22" x14ac:dyDescent="0.2">
      <c r="B29" s="6"/>
      <c r="C29" s="7">
        <v>37696</v>
      </c>
      <c r="D29" s="8" t="s">
        <v>45</v>
      </c>
      <c r="E29" s="8" t="s">
        <v>46</v>
      </c>
      <c r="F29" s="6">
        <v>531</v>
      </c>
      <c r="G29" s="6">
        <v>60</v>
      </c>
      <c r="H29" s="6">
        <v>14</v>
      </c>
      <c r="I29" s="6" t="s">
        <v>22</v>
      </c>
      <c r="J29" s="6" t="s">
        <v>18</v>
      </c>
      <c r="K29" s="6" t="s">
        <v>17</v>
      </c>
      <c r="L29" t="str">
        <f>VLOOKUP(E29,Lookup_Data!$C$7:$E$25,2,FALSE)</f>
        <v>England</v>
      </c>
      <c r="M29" t="str">
        <f>VLOOKUP(E29,Lookup_Data!$C$7:$E$25,3,FALSE)</f>
        <v>NEUAL</v>
      </c>
      <c r="N29" s="12">
        <f t="shared" si="0"/>
        <v>1</v>
      </c>
      <c r="O29" s="12">
        <f t="shared" si="1"/>
        <v>1</v>
      </c>
      <c r="P29" s="12">
        <f t="shared" si="2"/>
        <v>1</v>
      </c>
      <c r="Q29" s="12">
        <f t="shared" si="7"/>
        <v>0</v>
      </c>
      <c r="R29" s="12" t="str">
        <f t="shared" si="8"/>
        <v/>
      </c>
      <c r="S29" s="12" t="str">
        <f t="shared" si="9"/>
        <v/>
      </c>
      <c r="T29" s="12">
        <f t="shared" si="10"/>
        <v>0</v>
      </c>
      <c r="U29" s="12">
        <f t="shared" si="5"/>
        <v>0</v>
      </c>
      <c r="V29" s="12">
        <f t="shared" si="6"/>
        <v>0</v>
      </c>
    </row>
    <row r="30" spans="2:22" x14ac:dyDescent="0.2">
      <c r="B30" s="6"/>
      <c r="C30" s="7">
        <v>37702</v>
      </c>
      <c r="D30" s="8" t="s">
        <v>57</v>
      </c>
      <c r="E30" s="8" t="s">
        <v>46</v>
      </c>
      <c r="F30" s="6">
        <v>514</v>
      </c>
      <c r="G30" s="6">
        <v>60</v>
      </c>
      <c r="H30" s="6">
        <v>13</v>
      </c>
      <c r="I30" s="6" t="s">
        <v>15</v>
      </c>
      <c r="J30" s="6" t="s">
        <v>18</v>
      </c>
      <c r="K30" s="6" t="s">
        <v>17</v>
      </c>
      <c r="L30" t="str">
        <f>VLOOKUP(E30,Lookup_Data!$C$7:$E$25,2,FALSE)</f>
        <v>England</v>
      </c>
      <c r="M30" t="str">
        <f>VLOOKUP(E30,Lookup_Data!$C$7:$E$25,3,FALSE)</f>
        <v>NEUAL</v>
      </c>
      <c r="N30" s="12">
        <f t="shared" si="0"/>
        <v>0</v>
      </c>
      <c r="O30" s="12">
        <f t="shared" si="1"/>
        <v>2</v>
      </c>
      <c r="P30" s="12">
        <f t="shared" si="2"/>
        <v>2</v>
      </c>
      <c r="Q30" s="12">
        <f t="shared" si="7"/>
        <v>0</v>
      </c>
      <c r="R30" s="12" t="str">
        <f t="shared" si="8"/>
        <v/>
      </c>
      <c r="S30" s="12" t="str">
        <f t="shared" si="9"/>
        <v/>
      </c>
      <c r="T30" s="12">
        <f t="shared" si="10"/>
        <v>0</v>
      </c>
      <c r="U30" s="12">
        <f t="shared" si="5"/>
        <v>0</v>
      </c>
      <c r="V30" s="12">
        <f t="shared" si="6"/>
        <v>0</v>
      </c>
    </row>
    <row r="31" spans="2:22" x14ac:dyDescent="0.2">
      <c r="B31" s="6"/>
      <c r="C31" s="7">
        <v>37702</v>
      </c>
      <c r="D31" s="8" t="s">
        <v>652</v>
      </c>
      <c r="E31" s="8" t="s">
        <v>46</v>
      </c>
      <c r="F31" s="6">
        <v>501</v>
      </c>
      <c r="G31" s="6">
        <v>60</v>
      </c>
      <c r="H31" s="6">
        <v>10</v>
      </c>
      <c r="I31" s="6" t="s">
        <v>15</v>
      </c>
      <c r="J31" s="6" t="s">
        <v>18</v>
      </c>
      <c r="K31" s="6" t="s">
        <v>17</v>
      </c>
      <c r="L31" t="str">
        <f>VLOOKUP(E31,Lookup_Data!$C$7:$E$25,2,FALSE)</f>
        <v>England</v>
      </c>
      <c r="M31" t="str">
        <f>VLOOKUP(E31,Lookup_Data!$C$7:$E$25,3,FALSE)</f>
        <v>NEUAL</v>
      </c>
      <c r="N31" s="12">
        <f t="shared" si="0"/>
        <v>0</v>
      </c>
      <c r="O31" s="12">
        <f t="shared" si="1"/>
        <v>3</v>
      </c>
      <c r="P31" s="12">
        <f t="shared" si="2"/>
        <v>3</v>
      </c>
      <c r="Q31" s="12">
        <f t="shared" si="7"/>
        <v>0</v>
      </c>
      <c r="R31" s="12" t="str">
        <f t="shared" si="8"/>
        <v/>
      </c>
      <c r="S31" s="12" t="str">
        <f t="shared" si="9"/>
        <v/>
      </c>
      <c r="T31" s="12">
        <f t="shared" si="10"/>
        <v>0</v>
      </c>
      <c r="U31" s="12">
        <f t="shared" si="5"/>
        <v>0</v>
      </c>
      <c r="V31" s="12">
        <f t="shared" si="6"/>
        <v>0</v>
      </c>
    </row>
    <row r="32" spans="2:22" x14ac:dyDescent="0.2">
      <c r="B32" s="6"/>
      <c r="C32" s="7">
        <v>37702</v>
      </c>
      <c r="D32" s="8" t="s">
        <v>335</v>
      </c>
      <c r="E32" s="8" t="s">
        <v>46</v>
      </c>
      <c r="F32" s="6">
        <v>500</v>
      </c>
      <c r="G32" s="6">
        <v>60</v>
      </c>
      <c r="H32" s="6"/>
      <c r="I32" s="6" t="s">
        <v>15</v>
      </c>
      <c r="J32" s="6" t="s">
        <v>18</v>
      </c>
      <c r="K32" s="6" t="s">
        <v>53</v>
      </c>
      <c r="L32" t="str">
        <f>VLOOKUP(E32,Lookup_Data!$C$7:$E$25,2,FALSE)</f>
        <v>England</v>
      </c>
      <c r="M32" t="str">
        <f>VLOOKUP(E32,Lookup_Data!$C$7:$E$25,3,FALSE)</f>
        <v>NEUAL</v>
      </c>
      <c r="N32" s="12">
        <f t="shared" si="0"/>
        <v>0</v>
      </c>
      <c r="O32" s="12">
        <f t="shared" si="1"/>
        <v>4</v>
      </c>
      <c r="P32" s="12">
        <f t="shared" si="2"/>
        <v>4</v>
      </c>
      <c r="Q32" s="12">
        <f t="shared" si="7"/>
        <v>1</v>
      </c>
      <c r="R32" s="12" t="str">
        <f t="shared" si="8"/>
        <v>A</v>
      </c>
      <c r="S32" s="12" t="str">
        <f t="shared" si="9"/>
        <v>Bradford 'A'</v>
      </c>
      <c r="T32" s="12">
        <f t="shared" si="10"/>
        <v>2046</v>
      </c>
      <c r="U32" s="12">
        <f t="shared" si="5"/>
        <v>240</v>
      </c>
      <c r="V32" s="12">
        <f t="shared" si="6"/>
        <v>37</v>
      </c>
    </row>
    <row r="33" spans="2:22" x14ac:dyDescent="0.2">
      <c r="B33" s="6"/>
      <c r="C33" s="7">
        <v>37702</v>
      </c>
      <c r="D33" s="8" t="s">
        <v>168</v>
      </c>
      <c r="E33" s="8" t="s">
        <v>46</v>
      </c>
      <c r="F33" s="6">
        <v>494</v>
      </c>
      <c r="G33" s="6">
        <v>60</v>
      </c>
      <c r="H33" s="6"/>
      <c r="I33" s="6" t="s">
        <v>15</v>
      </c>
      <c r="J33" s="6" t="s">
        <v>653</v>
      </c>
      <c r="K33" s="6" t="s">
        <v>17</v>
      </c>
      <c r="L33" t="str">
        <f>VLOOKUP(E33,Lookup_Data!$C$7:$E$25,2,FALSE)</f>
        <v>England</v>
      </c>
      <c r="M33" t="str">
        <f>VLOOKUP(E33,Lookup_Data!$C$7:$E$25,3,FALSE)</f>
        <v>NEUAL</v>
      </c>
      <c r="N33" s="12">
        <f t="shared" si="0"/>
        <v>0</v>
      </c>
      <c r="O33" s="12">
        <f t="shared" si="1"/>
        <v>5</v>
      </c>
      <c r="P33" s="12">
        <f t="shared" si="2"/>
        <v>1</v>
      </c>
      <c r="Q33" s="12">
        <f t="shared" si="7"/>
        <v>0</v>
      </c>
      <c r="R33" s="12" t="str">
        <f t="shared" si="8"/>
        <v/>
      </c>
      <c r="S33" s="12" t="str">
        <f t="shared" si="9"/>
        <v/>
      </c>
      <c r="T33" s="12">
        <f t="shared" si="10"/>
        <v>0</v>
      </c>
      <c r="U33" s="12">
        <f t="shared" si="5"/>
        <v>0</v>
      </c>
      <c r="V33" s="12">
        <f t="shared" si="6"/>
        <v>0</v>
      </c>
    </row>
    <row r="34" spans="2:22" x14ac:dyDescent="0.2">
      <c r="B34" s="6"/>
      <c r="C34" s="7">
        <v>37702</v>
      </c>
      <c r="D34" s="8" t="s">
        <v>108</v>
      </c>
      <c r="E34" s="8" t="s">
        <v>46</v>
      </c>
      <c r="F34" s="6">
        <v>475</v>
      </c>
      <c r="G34" s="6">
        <v>60</v>
      </c>
      <c r="H34" s="6">
        <v>7</v>
      </c>
      <c r="I34" s="6" t="s">
        <v>22</v>
      </c>
      <c r="J34" s="6" t="s">
        <v>18</v>
      </c>
      <c r="K34" s="6" t="s">
        <v>17</v>
      </c>
      <c r="L34" t="str">
        <f>VLOOKUP(E34,Lookup_Data!$C$7:$E$25,2,FALSE)</f>
        <v>England</v>
      </c>
      <c r="M34" t="str">
        <f>VLOOKUP(E34,Lookup_Data!$C$7:$E$25,3,FALSE)</f>
        <v>NEUAL</v>
      </c>
      <c r="N34" s="12">
        <f t="shared" si="0"/>
        <v>0</v>
      </c>
      <c r="O34" s="12">
        <f t="shared" si="1"/>
        <v>6</v>
      </c>
      <c r="P34" s="12">
        <f t="shared" si="2"/>
        <v>2</v>
      </c>
      <c r="Q34" s="12">
        <f t="shared" si="7"/>
        <v>0</v>
      </c>
      <c r="R34" s="12" t="str">
        <f t="shared" si="8"/>
        <v/>
      </c>
      <c r="S34" s="12" t="str">
        <f t="shared" si="9"/>
        <v/>
      </c>
      <c r="T34" s="12">
        <f t="shared" si="10"/>
        <v>0</v>
      </c>
      <c r="U34" s="12">
        <f t="shared" si="5"/>
        <v>0</v>
      </c>
      <c r="V34" s="12">
        <f t="shared" si="6"/>
        <v>0</v>
      </c>
    </row>
    <row r="35" spans="2:22" x14ac:dyDescent="0.2">
      <c r="B35" s="6"/>
      <c r="C35" s="7">
        <v>37702</v>
      </c>
      <c r="D35" s="8" t="s">
        <v>334</v>
      </c>
      <c r="E35" s="8" t="s">
        <v>46</v>
      </c>
      <c r="F35" s="6">
        <v>446</v>
      </c>
      <c r="G35" s="6">
        <v>60</v>
      </c>
      <c r="H35" s="6">
        <v>5</v>
      </c>
      <c r="I35" s="6" t="s">
        <v>15</v>
      </c>
      <c r="J35" s="6" t="s">
        <v>18</v>
      </c>
      <c r="K35" s="6" t="s">
        <v>53</v>
      </c>
      <c r="L35" t="str">
        <f>VLOOKUP(E35,Lookup_Data!$C$7:$E$25,2,FALSE)</f>
        <v>England</v>
      </c>
      <c r="M35" t="str">
        <f>VLOOKUP(E35,Lookup_Data!$C$7:$E$25,3,FALSE)</f>
        <v>NEUAL</v>
      </c>
      <c r="N35" s="12">
        <f t="shared" si="0"/>
        <v>0</v>
      </c>
      <c r="O35" s="12">
        <f t="shared" si="1"/>
        <v>7</v>
      </c>
      <c r="P35" s="12">
        <f t="shared" si="2"/>
        <v>3</v>
      </c>
      <c r="Q35" s="12">
        <f t="shared" si="7"/>
        <v>0</v>
      </c>
      <c r="R35" s="12" t="str">
        <f t="shared" si="8"/>
        <v/>
      </c>
      <c r="S35" s="12" t="str">
        <f t="shared" si="9"/>
        <v/>
      </c>
      <c r="T35" s="12">
        <f t="shared" si="10"/>
        <v>0</v>
      </c>
      <c r="U35" s="12">
        <f t="shared" si="5"/>
        <v>0</v>
      </c>
      <c r="V35" s="12">
        <f t="shared" si="6"/>
        <v>0</v>
      </c>
    </row>
    <row r="36" spans="2:22" x14ac:dyDescent="0.2">
      <c r="B36" s="6"/>
      <c r="C36" s="7">
        <v>37702</v>
      </c>
      <c r="D36" s="8" t="s">
        <v>126</v>
      </c>
      <c r="E36" s="8" t="s">
        <v>46</v>
      </c>
      <c r="F36" s="6">
        <v>435</v>
      </c>
      <c r="G36" s="6">
        <v>59</v>
      </c>
      <c r="H36" s="6">
        <v>8</v>
      </c>
      <c r="I36" s="6" t="s">
        <v>22</v>
      </c>
      <c r="J36" s="6" t="s">
        <v>18</v>
      </c>
      <c r="K36" s="6" t="s">
        <v>17</v>
      </c>
      <c r="L36" t="str">
        <f>VLOOKUP(E36,Lookup_Data!$C$7:$E$25,2,FALSE)</f>
        <v>England</v>
      </c>
      <c r="M36" t="str">
        <f>VLOOKUP(E36,Lookup_Data!$C$7:$E$25,3,FALSE)</f>
        <v>NEUAL</v>
      </c>
      <c r="N36" s="12">
        <f t="shared" si="0"/>
        <v>0</v>
      </c>
      <c r="O36" s="12">
        <f t="shared" si="1"/>
        <v>8</v>
      </c>
      <c r="P36" s="12">
        <f t="shared" si="2"/>
        <v>4</v>
      </c>
      <c r="Q36" s="12">
        <f t="shared" si="7"/>
        <v>2</v>
      </c>
      <c r="R36" s="12" t="str">
        <f t="shared" si="8"/>
        <v>B</v>
      </c>
      <c r="S36" s="12" t="str">
        <f t="shared" si="9"/>
        <v>Bradford 'B'</v>
      </c>
      <c r="T36" s="12">
        <f t="shared" si="10"/>
        <v>1850</v>
      </c>
      <c r="U36" s="12">
        <f t="shared" si="5"/>
        <v>239</v>
      </c>
      <c r="V36" s="12">
        <f t="shared" si="6"/>
        <v>20</v>
      </c>
    </row>
    <row r="37" spans="2:22" x14ac:dyDescent="0.2">
      <c r="B37" s="6"/>
      <c r="C37" s="7">
        <v>37702</v>
      </c>
      <c r="D37" s="8" t="s">
        <v>274</v>
      </c>
      <c r="E37" s="8" t="s">
        <v>46</v>
      </c>
      <c r="F37" s="6">
        <v>408</v>
      </c>
      <c r="G37" s="6">
        <v>60</v>
      </c>
      <c r="H37" s="6">
        <v>1</v>
      </c>
      <c r="I37" s="6" t="s">
        <v>15</v>
      </c>
      <c r="J37" s="6" t="s">
        <v>18</v>
      </c>
      <c r="K37" s="6" t="s">
        <v>53</v>
      </c>
      <c r="L37" t="str">
        <f>VLOOKUP(E37,Lookup_Data!$C$7:$E$25,2,FALSE)</f>
        <v>England</v>
      </c>
      <c r="M37" t="str">
        <f>VLOOKUP(E37,Lookup_Data!$C$7:$E$25,3,FALSE)</f>
        <v>NEUAL</v>
      </c>
      <c r="N37" s="12">
        <f t="shared" si="0"/>
        <v>0</v>
      </c>
      <c r="O37" s="12">
        <f t="shared" si="1"/>
        <v>9</v>
      </c>
      <c r="P37" s="12">
        <f t="shared" si="2"/>
        <v>1</v>
      </c>
      <c r="Q37" s="12">
        <f t="shared" si="7"/>
        <v>0</v>
      </c>
      <c r="R37" s="12" t="str">
        <f t="shared" si="8"/>
        <v/>
      </c>
      <c r="S37" s="12" t="str">
        <f t="shared" si="9"/>
        <v/>
      </c>
      <c r="T37" s="12">
        <f t="shared" si="10"/>
        <v>0</v>
      </c>
      <c r="U37" s="12">
        <f t="shared" si="5"/>
        <v>0</v>
      </c>
      <c r="V37" s="12">
        <f t="shared" si="6"/>
        <v>0</v>
      </c>
    </row>
    <row r="38" spans="2:22" x14ac:dyDescent="0.2">
      <c r="B38" s="6"/>
      <c r="C38" s="7">
        <v>37702</v>
      </c>
      <c r="D38" s="8" t="s">
        <v>267</v>
      </c>
      <c r="E38" s="8" t="s">
        <v>46</v>
      </c>
      <c r="F38" s="6">
        <v>408</v>
      </c>
      <c r="G38" s="6">
        <v>59</v>
      </c>
      <c r="H38" s="6">
        <v>3</v>
      </c>
      <c r="I38" s="6" t="s">
        <v>22</v>
      </c>
      <c r="J38" s="6" t="s">
        <v>18</v>
      </c>
      <c r="K38" s="6" t="s">
        <v>17</v>
      </c>
      <c r="L38" t="str">
        <f>VLOOKUP(E38,Lookup_Data!$C$7:$E$25,2,FALSE)</f>
        <v>England</v>
      </c>
      <c r="M38" t="str">
        <f>VLOOKUP(E38,Lookup_Data!$C$7:$E$25,3,FALSE)</f>
        <v>NEUAL</v>
      </c>
      <c r="N38" s="12">
        <f t="shared" si="0"/>
        <v>0</v>
      </c>
      <c r="O38" s="12">
        <f t="shared" si="1"/>
        <v>10</v>
      </c>
      <c r="P38" s="12">
        <f t="shared" si="2"/>
        <v>2</v>
      </c>
      <c r="Q38" s="12">
        <f t="shared" si="7"/>
        <v>0</v>
      </c>
      <c r="R38" s="12" t="str">
        <f t="shared" si="8"/>
        <v/>
      </c>
      <c r="S38" s="12" t="str">
        <f t="shared" si="9"/>
        <v/>
      </c>
      <c r="T38" s="12">
        <f t="shared" si="10"/>
        <v>0</v>
      </c>
      <c r="U38" s="12">
        <f t="shared" si="5"/>
        <v>0</v>
      </c>
      <c r="V38" s="12">
        <f t="shared" si="6"/>
        <v>0</v>
      </c>
    </row>
    <row r="39" spans="2:22" x14ac:dyDescent="0.2">
      <c r="B39" s="6"/>
      <c r="C39" s="7">
        <v>37702</v>
      </c>
      <c r="D39" s="8" t="s">
        <v>654</v>
      </c>
      <c r="E39" s="8" t="s">
        <v>46</v>
      </c>
      <c r="F39" s="6">
        <v>327</v>
      </c>
      <c r="G39" s="6">
        <v>56</v>
      </c>
      <c r="H39" s="6">
        <v>5</v>
      </c>
      <c r="I39" s="6" t="s">
        <v>22</v>
      </c>
      <c r="J39" s="6" t="s">
        <v>18</v>
      </c>
      <c r="K39" s="6" t="s">
        <v>53</v>
      </c>
      <c r="L39" t="str">
        <f>VLOOKUP(E39,Lookup_Data!$C$7:$E$25,2,FALSE)</f>
        <v>England</v>
      </c>
      <c r="M39" t="str">
        <f>VLOOKUP(E39,Lookup_Data!$C$7:$E$25,3,FALSE)</f>
        <v>NEUAL</v>
      </c>
      <c r="N39" s="12">
        <f t="shared" si="0"/>
        <v>0</v>
      </c>
      <c r="O39" s="12">
        <f t="shared" si="1"/>
        <v>11</v>
      </c>
      <c r="P39" s="12">
        <f t="shared" si="2"/>
        <v>3</v>
      </c>
      <c r="Q39" s="12">
        <f t="shared" si="7"/>
        <v>0</v>
      </c>
      <c r="R39" s="12" t="str">
        <f t="shared" si="8"/>
        <v/>
      </c>
      <c r="S39" s="12" t="str">
        <f t="shared" si="9"/>
        <v/>
      </c>
      <c r="T39" s="12">
        <f t="shared" si="10"/>
        <v>0</v>
      </c>
      <c r="U39" s="12">
        <f t="shared" ref="U39:U61" si="11">IF($P39=1,G39,IF($P39=2,G39+G38,IF($P39=3,G39+G38+G37,IF($P39=4,G39+G38+G37+G36,0))))*IF($N40=1,1,IF($P39=4,1,0))</f>
        <v>0</v>
      </c>
      <c r="V39" s="12">
        <f t="shared" ref="V39:V61" si="12">IF($P39=1,H39,IF($P39=2,H39+H38,IF($P39=3,H39+H38+H37,IF($P39=4,H39+H38+H37+H36,0))))*IF($N40=1,1,IF($P39=4,1,0))</f>
        <v>0</v>
      </c>
    </row>
    <row r="40" spans="2:22" x14ac:dyDescent="0.2">
      <c r="B40" s="6"/>
      <c r="C40" s="7">
        <v>37702</v>
      </c>
      <c r="D40" s="8" t="s">
        <v>301</v>
      </c>
      <c r="E40" s="8" t="s">
        <v>46</v>
      </c>
      <c r="F40" s="6">
        <v>319</v>
      </c>
      <c r="G40" s="6">
        <v>56</v>
      </c>
      <c r="H40" s="6">
        <v>2</v>
      </c>
      <c r="I40" s="6" t="s">
        <v>15</v>
      </c>
      <c r="J40" s="6" t="s">
        <v>18</v>
      </c>
      <c r="K40" s="6" t="s">
        <v>53</v>
      </c>
      <c r="L40" t="str">
        <f>VLOOKUP(E40,Lookup_Data!$C$7:$E$25,2,FALSE)</f>
        <v>England</v>
      </c>
      <c r="M40" t="str">
        <f>VLOOKUP(E40,Lookup_Data!$C$7:$E$25,3,FALSE)</f>
        <v>NEUAL</v>
      </c>
      <c r="N40" s="12">
        <f t="shared" si="0"/>
        <v>0</v>
      </c>
      <c r="O40" s="12">
        <f t="shared" si="1"/>
        <v>12</v>
      </c>
      <c r="P40" s="12">
        <f t="shared" si="2"/>
        <v>4</v>
      </c>
      <c r="Q40" s="12">
        <f t="shared" si="7"/>
        <v>3</v>
      </c>
      <c r="R40" s="12" t="str">
        <f t="shared" si="8"/>
        <v>C</v>
      </c>
      <c r="S40" s="12" t="str">
        <f t="shared" si="9"/>
        <v>Bradford 'C'</v>
      </c>
      <c r="T40" s="12">
        <f t="shared" si="10"/>
        <v>1462</v>
      </c>
      <c r="U40" s="12">
        <f t="shared" si="11"/>
        <v>231</v>
      </c>
      <c r="V40" s="12">
        <f t="shared" si="12"/>
        <v>11</v>
      </c>
    </row>
    <row r="41" spans="2:22" x14ac:dyDescent="0.2">
      <c r="B41" s="6"/>
      <c r="C41" s="7">
        <v>37702</v>
      </c>
      <c r="D41" s="8" t="s">
        <v>655</v>
      </c>
      <c r="E41" s="8" t="s">
        <v>46</v>
      </c>
      <c r="F41" s="6">
        <v>267</v>
      </c>
      <c r="G41" s="6">
        <v>51</v>
      </c>
      <c r="H41" s="6">
        <v>2</v>
      </c>
      <c r="I41" s="6" t="s">
        <v>15</v>
      </c>
      <c r="J41" s="6" t="s">
        <v>18</v>
      </c>
      <c r="K41" s="6" t="s">
        <v>53</v>
      </c>
      <c r="L41" t="str">
        <f>VLOOKUP(E41,Lookup_Data!$C$7:$E$25,2,FALSE)</f>
        <v>England</v>
      </c>
      <c r="M41" t="str">
        <f>VLOOKUP(E41,Lookup_Data!$C$7:$E$25,3,FALSE)</f>
        <v>NEUAL</v>
      </c>
      <c r="N41" s="12">
        <f t="shared" si="0"/>
        <v>0</v>
      </c>
      <c r="O41" s="12">
        <f t="shared" si="1"/>
        <v>13</v>
      </c>
      <c r="P41" s="12">
        <f t="shared" si="2"/>
        <v>1</v>
      </c>
      <c r="Q41" s="12">
        <f t="shared" si="7"/>
        <v>4</v>
      </c>
      <c r="R41" s="12" t="str">
        <f t="shared" si="8"/>
        <v>D</v>
      </c>
      <c r="S41" s="12" t="str">
        <f t="shared" si="9"/>
        <v>Bradford 'D'</v>
      </c>
      <c r="T41" s="12">
        <f t="shared" si="10"/>
        <v>267</v>
      </c>
      <c r="U41" s="12">
        <f t="shared" si="11"/>
        <v>51</v>
      </c>
      <c r="V41" s="12">
        <f t="shared" si="12"/>
        <v>2</v>
      </c>
    </row>
    <row r="42" spans="2:22" x14ac:dyDescent="0.2">
      <c r="B42" s="6"/>
      <c r="C42" s="7"/>
      <c r="D42" s="8" t="s">
        <v>659</v>
      </c>
      <c r="E42" s="8" t="s">
        <v>63</v>
      </c>
      <c r="F42" s="6">
        <v>547</v>
      </c>
      <c r="G42" s="6">
        <v>60</v>
      </c>
      <c r="H42" s="6">
        <v>26</v>
      </c>
      <c r="I42" s="6" t="s">
        <v>15</v>
      </c>
      <c r="J42" s="6" t="s">
        <v>18</v>
      </c>
      <c r="K42" s="6" t="s">
        <v>17</v>
      </c>
      <c r="L42" t="str">
        <f>VLOOKUP(E42,Lookup_Data!$C$7:$E$25,2,FALSE)</f>
        <v>England</v>
      </c>
      <c r="M42" t="str">
        <f>VLOOKUP(E42,Lookup_Data!$C$7:$E$25,3,FALSE)</f>
        <v>BUTTS</v>
      </c>
      <c r="N42" s="12">
        <f t="shared" si="0"/>
        <v>1</v>
      </c>
      <c r="O42" s="12">
        <f t="shared" si="1"/>
        <v>1</v>
      </c>
      <c r="P42" s="12">
        <f t="shared" si="2"/>
        <v>1</v>
      </c>
      <c r="Q42" s="12">
        <f t="shared" si="7"/>
        <v>0</v>
      </c>
      <c r="R42" s="12" t="str">
        <f t="shared" si="8"/>
        <v/>
      </c>
      <c r="S42" s="12" t="str">
        <f t="shared" si="9"/>
        <v/>
      </c>
      <c r="T42" s="12">
        <f t="shared" si="10"/>
        <v>0</v>
      </c>
      <c r="U42" s="12">
        <f t="shared" si="11"/>
        <v>0</v>
      </c>
      <c r="V42" s="12">
        <f t="shared" si="12"/>
        <v>0</v>
      </c>
    </row>
    <row r="43" spans="2:22" x14ac:dyDescent="0.2">
      <c r="B43" s="6"/>
      <c r="C43" s="7"/>
      <c r="D43" s="8" t="s">
        <v>66</v>
      </c>
      <c r="E43" s="8" t="s">
        <v>63</v>
      </c>
      <c r="F43" s="6">
        <v>543</v>
      </c>
      <c r="G43" s="6">
        <v>60</v>
      </c>
      <c r="H43" s="6">
        <v>23</v>
      </c>
      <c r="I43" s="6" t="s">
        <v>15</v>
      </c>
      <c r="J43" s="6" t="s">
        <v>18</v>
      </c>
      <c r="K43" s="6" t="s">
        <v>17</v>
      </c>
      <c r="L43" t="str">
        <f>VLOOKUP(E43,Lookup_Data!$C$7:$E$25,2,FALSE)</f>
        <v>England</v>
      </c>
      <c r="M43" t="str">
        <f>VLOOKUP(E43,Lookup_Data!$C$7:$E$25,3,FALSE)</f>
        <v>BUTTS</v>
      </c>
      <c r="N43" s="12">
        <f t="shared" si="0"/>
        <v>0</v>
      </c>
      <c r="O43" s="12">
        <f t="shared" si="1"/>
        <v>2</v>
      </c>
      <c r="P43" s="12">
        <f t="shared" si="2"/>
        <v>2</v>
      </c>
      <c r="Q43" s="12">
        <f t="shared" si="7"/>
        <v>0</v>
      </c>
      <c r="R43" s="12" t="str">
        <f t="shared" si="8"/>
        <v/>
      </c>
      <c r="S43" s="12" t="str">
        <f t="shared" si="9"/>
        <v/>
      </c>
      <c r="T43" s="12">
        <f t="shared" si="10"/>
        <v>0</v>
      </c>
      <c r="U43" s="12">
        <f t="shared" si="11"/>
        <v>0</v>
      </c>
      <c r="V43" s="12">
        <f t="shared" si="12"/>
        <v>0</v>
      </c>
    </row>
    <row r="44" spans="2:22" x14ac:dyDescent="0.2">
      <c r="B44" s="6"/>
      <c r="C44" s="7"/>
      <c r="D44" s="8" t="s">
        <v>62</v>
      </c>
      <c r="E44" s="8" t="s">
        <v>63</v>
      </c>
      <c r="F44" s="6">
        <v>532</v>
      </c>
      <c r="G44" s="6">
        <v>60</v>
      </c>
      <c r="H44" s="6">
        <v>19</v>
      </c>
      <c r="I44" s="6" t="s">
        <v>15</v>
      </c>
      <c r="J44" s="6" t="s">
        <v>18</v>
      </c>
      <c r="K44" s="6" t="s">
        <v>17</v>
      </c>
      <c r="L44" t="str">
        <f>VLOOKUP(E44,Lookup_Data!$C$7:$E$25,2,FALSE)</f>
        <v>England</v>
      </c>
      <c r="M44" t="str">
        <f>VLOOKUP(E44,Lookup_Data!$C$7:$E$25,3,FALSE)</f>
        <v>BUTTS</v>
      </c>
      <c r="N44" s="12">
        <f t="shared" si="0"/>
        <v>0</v>
      </c>
      <c r="O44" s="12">
        <f t="shared" si="1"/>
        <v>3</v>
      </c>
      <c r="P44" s="12">
        <f t="shared" si="2"/>
        <v>3</v>
      </c>
      <c r="Q44" s="12">
        <f t="shared" si="7"/>
        <v>0</v>
      </c>
      <c r="R44" s="12" t="str">
        <f t="shared" si="8"/>
        <v/>
      </c>
      <c r="S44" s="12" t="str">
        <f t="shared" si="9"/>
        <v/>
      </c>
      <c r="T44" s="12">
        <f t="shared" si="10"/>
        <v>0</v>
      </c>
      <c r="U44" s="12">
        <f t="shared" si="11"/>
        <v>0</v>
      </c>
      <c r="V44" s="12">
        <f t="shared" si="12"/>
        <v>0</v>
      </c>
    </row>
    <row r="45" spans="2:22" x14ac:dyDescent="0.2">
      <c r="B45" s="6"/>
      <c r="C45" s="7"/>
      <c r="D45" s="8" t="s">
        <v>84</v>
      </c>
      <c r="E45" s="8" t="s">
        <v>63</v>
      </c>
      <c r="F45" s="6">
        <v>525</v>
      </c>
      <c r="G45" s="6">
        <v>60</v>
      </c>
      <c r="H45" s="6">
        <v>18</v>
      </c>
      <c r="I45" s="6" t="s">
        <v>22</v>
      </c>
      <c r="J45" s="6" t="s">
        <v>18</v>
      </c>
      <c r="K45" s="6" t="s">
        <v>17</v>
      </c>
      <c r="L45" t="str">
        <f>VLOOKUP(E45,Lookup_Data!$C$7:$E$25,2,FALSE)</f>
        <v>England</v>
      </c>
      <c r="M45" t="str">
        <f>VLOOKUP(E45,Lookup_Data!$C$7:$E$25,3,FALSE)</f>
        <v>BUTTS</v>
      </c>
      <c r="N45" s="12">
        <f t="shared" si="0"/>
        <v>0</v>
      </c>
      <c r="O45" s="12">
        <f t="shared" si="1"/>
        <v>4</v>
      </c>
      <c r="P45" s="12">
        <f t="shared" si="2"/>
        <v>4</v>
      </c>
      <c r="Q45" s="12">
        <f t="shared" si="7"/>
        <v>1</v>
      </c>
      <c r="R45" s="12" t="str">
        <f t="shared" si="8"/>
        <v>A</v>
      </c>
      <c r="S45" s="12" t="str">
        <f t="shared" si="9"/>
        <v>Cambridge 'A'</v>
      </c>
      <c r="T45" s="12">
        <f t="shared" si="10"/>
        <v>2147</v>
      </c>
      <c r="U45" s="12">
        <f t="shared" si="11"/>
        <v>240</v>
      </c>
      <c r="V45" s="12">
        <f t="shared" si="12"/>
        <v>86</v>
      </c>
    </row>
    <row r="46" spans="2:22" x14ac:dyDescent="0.2">
      <c r="B46" s="6"/>
      <c r="C46" s="7"/>
      <c r="D46" s="8" t="s">
        <v>69</v>
      </c>
      <c r="E46" s="8" t="s">
        <v>63</v>
      </c>
      <c r="F46" s="6">
        <v>518</v>
      </c>
      <c r="G46" s="6">
        <v>60</v>
      </c>
      <c r="H46" s="6">
        <v>19</v>
      </c>
      <c r="I46" s="6" t="s">
        <v>22</v>
      </c>
      <c r="J46" s="6" t="s">
        <v>18</v>
      </c>
      <c r="K46" s="6" t="s">
        <v>17</v>
      </c>
      <c r="L46" t="str">
        <f>VLOOKUP(E46,Lookup_Data!$C$7:$E$25,2,FALSE)</f>
        <v>England</v>
      </c>
      <c r="M46" t="str">
        <f>VLOOKUP(E46,Lookup_Data!$C$7:$E$25,3,FALSE)</f>
        <v>BUTTS</v>
      </c>
      <c r="N46" s="12">
        <f t="shared" si="0"/>
        <v>0</v>
      </c>
      <c r="O46" s="12">
        <f t="shared" si="1"/>
        <v>5</v>
      </c>
      <c r="P46" s="12">
        <f t="shared" si="2"/>
        <v>1</v>
      </c>
      <c r="Q46" s="12">
        <f t="shared" si="7"/>
        <v>0</v>
      </c>
      <c r="R46" s="12" t="str">
        <f t="shared" si="8"/>
        <v/>
      </c>
      <c r="S46" s="12" t="str">
        <f t="shared" si="9"/>
        <v/>
      </c>
      <c r="T46" s="12">
        <f t="shared" si="10"/>
        <v>0</v>
      </c>
      <c r="U46" s="12">
        <f t="shared" si="11"/>
        <v>0</v>
      </c>
      <c r="V46" s="12">
        <f t="shared" si="12"/>
        <v>0</v>
      </c>
    </row>
    <row r="47" spans="2:22" x14ac:dyDescent="0.2">
      <c r="B47" s="6"/>
      <c r="C47" s="7"/>
      <c r="D47" s="8" t="s">
        <v>105</v>
      </c>
      <c r="E47" s="8" t="s">
        <v>63</v>
      </c>
      <c r="F47" s="6">
        <v>478</v>
      </c>
      <c r="G47" s="6">
        <v>60</v>
      </c>
      <c r="H47" s="6">
        <v>10</v>
      </c>
      <c r="I47" s="6" t="s">
        <v>15</v>
      </c>
      <c r="J47" s="6" t="s">
        <v>18</v>
      </c>
      <c r="K47" s="6" t="s">
        <v>17</v>
      </c>
      <c r="L47" t="str">
        <f>VLOOKUP(E47,Lookup_Data!$C$7:$E$25,2,FALSE)</f>
        <v>England</v>
      </c>
      <c r="M47" t="str">
        <f>VLOOKUP(E47,Lookup_Data!$C$7:$E$25,3,FALSE)</f>
        <v>BUTTS</v>
      </c>
      <c r="N47" s="12">
        <f t="shared" si="0"/>
        <v>0</v>
      </c>
      <c r="O47" s="12">
        <f t="shared" si="1"/>
        <v>6</v>
      </c>
      <c r="P47" s="12">
        <f t="shared" si="2"/>
        <v>2</v>
      </c>
      <c r="Q47" s="12">
        <f t="shared" si="7"/>
        <v>0</v>
      </c>
      <c r="R47" s="12" t="str">
        <f t="shared" si="8"/>
        <v/>
      </c>
      <c r="S47" s="12" t="str">
        <f t="shared" si="9"/>
        <v/>
      </c>
      <c r="T47" s="12">
        <f t="shared" ref="T47:T61" si="13">IF($P47=1,F47,IF($P47=2,F47+F46,IF($P47=3,F47+F46+F45,IF($P47=4,F47+F46+F45+F44,0))))*IF($N48=1,1,IF($P47=4,1,0))</f>
        <v>0</v>
      </c>
      <c r="U47" s="12">
        <f t="shared" si="11"/>
        <v>0</v>
      </c>
      <c r="V47" s="12">
        <f t="shared" si="12"/>
        <v>0</v>
      </c>
    </row>
    <row r="48" spans="2:22" x14ac:dyDescent="0.2">
      <c r="B48" s="6"/>
      <c r="C48" s="7"/>
      <c r="D48" s="8" t="s">
        <v>125</v>
      </c>
      <c r="E48" s="8" t="s">
        <v>63</v>
      </c>
      <c r="F48" s="6">
        <v>452</v>
      </c>
      <c r="G48" s="6">
        <v>60</v>
      </c>
      <c r="H48" s="6">
        <v>5</v>
      </c>
      <c r="I48" s="6" t="s">
        <v>15</v>
      </c>
      <c r="J48" s="6" t="s">
        <v>18</v>
      </c>
      <c r="K48" s="6" t="s">
        <v>17</v>
      </c>
      <c r="L48" t="str">
        <f>VLOOKUP(E48,Lookup_Data!$C$7:$E$25,2,FALSE)</f>
        <v>England</v>
      </c>
      <c r="M48" t="str">
        <f>VLOOKUP(E48,Lookup_Data!$C$7:$E$25,3,FALSE)</f>
        <v>BUTTS</v>
      </c>
      <c r="N48" s="12">
        <f t="shared" si="0"/>
        <v>0</v>
      </c>
      <c r="O48" s="12">
        <f t="shared" si="1"/>
        <v>7</v>
      </c>
      <c r="P48" s="12">
        <f t="shared" si="2"/>
        <v>3</v>
      </c>
      <c r="Q48" s="12">
        <f t="shared" si="7"/>
        <v>0</v>
      </c>
      <c r="R48" s="12" t="str">
        <f t="shared" si="8"/>
        <v/>
      </c>
      <c r="S48" s="12" t="str">
        <f t="shared" si="9"/>
        <v/>
      </c>
      <c r="T48" s="12">
        <f t="shared" si="13"/>
        <v>0</v>
      </c>
      <c r="U48" s="12">
        <f t="shared" si="11"/>
        <v>0</v>
      </c>
      <c r="V48" s="12">
        <f t="shared" si="12"/>
        <v>0</v>
      </c>
    </row>
    <row r="49" spans="2:22" x14ac:dyDescent="0.2">
      <c r="B49" s="6"/>
      <c r="C49" s="7"/>
      <c r="D49" s="8" t="s">
        <v>255</v>
      </c>
      <c r="E49" s="8" t="s">
        <v>63</v>
      </c>
      <c r="F49" s="6">
        <v>434</v>
      </c>
      <c r="G49" s="6">
        <v>60</v>
      </c>
      <c r="H49" s="6">
        <v>6</v>
      </c>
      <c r="I49" s="6" t="s">
        <v>15</v>
      </c>
      <c r="J49" s="6" t="s">
        <v>18</v>
      </c>
      <c r="K49" s="6" t="s">
        <v>53</v>
      </c>
      <c r="L49" t="str">
        <f>VLOOKUP(E49,Lookup_Data!$C$7:$E$25,2,FALSE)</f>
        <v>England</v>
      </c>
      <c r="M49" t="str">
        <f>VLOOKUP(E49,Lookup_Data!$C$7:$E$25,3,FALSE)</f>
        <v>BUTTS</v>
      </c>
      <c r="N49" s="12">
        <f t="shared" si="0"/>
        <v>0</v>
      </c>
      <c r="O49" s="12">
        <f t="shared" si="1"/>
        <v>8</v>
      </c>
      <c r="P49" s="12">
        <f t="shared" si="2"/>
        <v>4</v>
      </c>
      <c r="Q49" s="12">
        <f t="shared" si="7"/>
        <v>2</v>
      </c>
      <c r="R49" s="12" t="str">
        <f t="shared" si="8"/>
        <v>B</v>
      </c>
      <c r="S49" s="12" t="str">
        <f t="shared" si="9"/>
        <v>Cambridge 'B'</v>
      </c>
      <c r="T49" s="12">
        <f t="shared" si="13"/>
        <v>1882</v>
      </c>
      <c r="U49" s="12">
        <f t="shared" si="11"/>
        <v>240</v>
      </c>
      <c r="V49" s="12">
        <f t="shared" si="12"/>
        <v>40</v>
      </c>
    </row>
    <row r="50" spans="2:22" x14ac:dyDescent="0.2">
      <c r="B50" s="6"/>
      <c r="C50" s="7"/>
      <c r="D50" s="8" t="s">
        <v>660</v>
      </c>
      <c r="E50" s="8" t="s">
        <v>63</v>
      </c>
      <c r="F50" s="6">
        <v>382</v>
      </c>
      <c r="G50" s="6">
        <v>58</v>
      </c>
      <c r="H50" s="6">
        <v>1</v>
      </c>
      <c r="I50" s="6" t="s">
        <v>22</v>
      </c>
      <c r="J50" s="6" t="s">
        <v>18</v>
      </c>
      <c r="K50" s="6" t="s">
        <v>53</v>
      </c>
      <c r="L50" t="str">
        <f>VLOOKUP(E50,Lookup_Data!$C$7:$E$25,2,FALSE)</f>
        <v>England</v>
      </c>
      <c r="M50" t="str">
        <f>VLOOKUP(E50,Lookup_Data!$C$7:$E$25,3,FALSE)</f>
        <v>BUTTS</v>
      </c>
      <c r="N50" s="12">
        <f t="shared" si="0"/>
        <v>0</v>
      </c>
      <c r="O50" s="12">
        <f t="shared" si="1"/>
        <v>9</v>
      </c>
      <c r="P50" s="12">
        <f t="shared" si="2"/>
        <v>1</v>
      </c>
      <c r="Q50" s="12">
        <f t="shared" si="7"/>
        <v>0</v>
      </c>
      <c r="R50" s="12" t="str">
        <f t="shared" si="8"/>
        <v/>
      </c>
      <c r="S50" s="12" t="str">
        <f t="shared" si="9"/>
        <v/>
      </c>
      <c r="T50" s="12">
        <f t="shared" si="13"/>
        <v>0</v>
      </c>
      <c r="U50" s="12">
        <f t="shared" si="11"/>
        <v>0</v>
      </c>
      <c r="V50" s="12">
        <f t="shared" si="12"/>
        <v>0</v>
      </c>
    </row>
    <row r="51" spans="2:22" x14ac:dyDescent="0.2">
      <c r="B51" s="6"/>
      <c r="C51" s="7"/>
      <c r="D51" s="8" t="s">
        <v>661</v>
      </c>
      <c r="E51" s="8" t="s">
        <v>63</v>
      </c>
      <c r="F51" s="6">
        <v>325</v>
      </c>
      <c r="G51" s="6">
        <v>56</v>
      </c>
      <c r="H51" s="6">
        <v>3</v>
      </c>
      <c r="I51" s="6" t="s">
        <v>15</v>
      </c>
      <c r="J51" s="6" t="s">
        <v>18</v>
      </c>
      <c r="K51" s="6" t="s">
        <v>53</v>
      </c>
      <c r="L51" t="str">
        <f>VLOOKUP(E51,Lookup_Data!$C$7:$E$25,2,FALSE)</f>
        <v>England</v>
      </c>
      <c r="M51" t="str">
        <f>VLOOKUP(E51,Lookup_Data!$C$7:$E$25,3,FALSE)</f>
        <v>BUTTS</v>
      </c>
      <c r="N51" s="12">
        <f t="shared" si="0"/>
        <v>0</v>
      </c>
      <c r="O51" s="12">
        <f t="shared" si="1"/>
        <v>10</v>
      </c>
      <c r="P51" s="12">
        <f t="shared" si="2"/>
        <v>2</v>
      </c>
      <c r="Q51" s="12">
        <f t="shared" si="7"/>
        <v>0</v>
      </c>
      <c r="R51" s="12" t="str">
        <f t="shared" si="8"/>
        <v/>
      </c>
      <c r="S51" s="12" t="str">
        <f t="shared" si="9"/>
        <v/>
      </c>
      <c r="T51" s="12">
        <f t="shared" si="13"/>
        <v>0</v>
      </c>
      <c r="U51" s="12">
        <f t="shared" si="11"/>
        <v>0</v>
      </c>
      <c r="V51" s="12">
        <f t="shared" si="12"/>
        <v>0</v>
      </c>
    </row>
    <row r="52" spans="2:22" x14ac:dyDescent="0.2">
      <c r="B52" s="6"/>
      <c r="C52" s="7"/>
      <c r="D52" s="8" t="s">
        <v>662</v>
      </c>
      <c r="E52" s="8" t="s">
        <v>63</v>
      </c>
      <c r="F52" s="6">
        <v>274</v>
      </c>
      <c r="G52" s="6">
        <v>50</v>
      </c>
      <c r="H52" s="6">
        <v>2</v>
      </c>
      <c r="I52" s="6" t="s">
        <v>15</v>
      </c>
      <c r="J52" s="6" t="s">
        <v>18</v>
      </c>
      <c r="K52" s="6" t="s">
        <v>53</v>
      </c>
      <c r="L52" t="str">
        <f>VLOOKUP(E52,Lookup_Data!$C$7:$E$25,2,FALSE)</f>
        <v>England</v>
      </c>
      <c r="M52" t="str">
        <f>VLOOKUP(E52,Lookup_Data!$C$7:$E$25,3,FALSE)</f>
        <v>BUTTS</v>
      </c>
      <c r="N52" s="12">
        <f t="shared" si="0"/>
        <v>0</v>
      </c>
      <c r="O52" s="12">
        <f t="shared" si="1"/>
        <v>11</v>
      </c>
      <c r="P52" s="12">
        <f t="shared" si="2"/>
        <v>3</v>
      </c>
      <c r="Q52" s="12">
        <f t="shared" si="7"/>
        <v>0</v>
      </c>
      <c r="R52" s="12" t="str">
        <f t="shared" si="8"/>
        <v/>
      </c>
      <c r="S52" s="12" t="str">
        <f t="shared" si="9"/>
        <v/>
      </c>
      <c r="T52" s="12">
        <f t="shared" si="13"/>
        <v>0</v>
      </c>
      <c r="U52" s="12">
        <f t="shared" si="11"/>
        <v>0</v>
      </c>
      <c r="V52" s="12">
        <f t="shared" si="12"/>
        <v>0</v>
      </c>
    </row>
    <row r="53" spans="2:22" x14ac:dyDescent="0.2">
      <c r="B53" s="6"/>
      <c r="C53" s="7"/>
      <c r="D53" s="8" t="s">
        <v>663</v>
      </c>
      <c r="E53" s="8" t="s">
        <v>63</v>
      </c>
      <c r="F53" s="6">
        <v>259</v>
      </c>
      <c r="G53" s="6">
        <v>50</v>
      </c>
      <c r="H53" s="6">
        <v>0</v>
      </c>
      <c r="I53" s="6" t="s">
        <v>15</v>
      </c>
      <c r="J53" s="6" t="s">
        <v>18</v>
      </c>
      <c r="K53" s="6" t="s">
        <v>53</v>
      </c>
      <c r="L53" t="str">
        <f>VLOOKUP(E53,Lookup_Data!$C$7:$E$25,2,FALSE)</f>
        <v>England</v>
      </c>
      <c r="M53" t="str">
        <f>VLOOKUP(E53,Lookup_Data!$C$7:$E$25,3,FALSE)</f>
        <v>BUTTS</v>
      </c>
      <c r="N53" s="12">
        <f t="shared" si="0"/>
        <v>0</v>
      </c>
      <c r="O53" s="12">
        <f t="shared" si="1"/>
        <v>12</v>
      </c>
      <c r="P53" s="12">
        <f t="shared" si="2"/>
        <v>4</v>
      </c>
      <c r="Q53" s="12">
        <f t="shared" si="7"/>
        <v>3</v>
      </c>
      <c r="R53" s="12" t="str">
        <f t="shared" si="8"/>
        <v>C</v>
      </c>
      <c r="S53" s="12" t="str">
        <f t="shared" si="9"/>
        <v>Cambridge 'C'</v>
      </c>
      <c r="T53" s="12">
        <f t="shared" si="13"/>
        <v>1240</v>
      </c>
      <c r="U53" s="12">
        <f t="shared" si="11"/>
        <v>214</v>
      </c>
      <c r="V53" s="12">
        <f t="shared" si="12"/>
        <v>6</v>
      </c>
    </row>
    <row r="54" spans="2:22" x14ac:dyDescent="0.2">
      <c r="B54" s="6"/>
      <c r="C54" s="7"/>
      <c r="D54" s="8" t="s">
        <v>664</v>
      </c>
      <c r="E54" s="8" t="s">
        <v>63</v>
      </c>
      <c r="F54" s="6">
        <v>156</v>
      </c>
      <c r="G54" s="6">
        <v>37</v>
      </c>
      <c r="H54" s="6">
        <v>0</v>
      </c>
      <c r="I54" s="6" t="s">
        <v>15</v>
      </c>
      <c r="J54" s="6" t="s">
        <v>18</v>
      </c>
      <c r="K54" s="6" t="s">
        <v>53</v>
      </c>
      <c r="L54" t="str">
        <f>VLOOKUP(E54,Lookup_Data!$C$7:$E$25,2,FALSE)</f>
        <v>England</v>
      </c>
      <c r="M54" t="str">
        <f>VLOOKUP(E54,Lookup_Data!$C$7:$E$25,3,FALSE)</f>
        <v>BUTTS</v>
      </c>
      <c r="N54" s="12">
        <f t="shared" si="0"/>
        <v>0</v>
      </c>
      <c r="O54" s="12">
        <f t="shared" si="1"/>
        <v>13</v>
      </c>
      <c r="P54" s="12">
        <f t="shared" si="2"/>
        <v>1</v>
      </c>
      <c r="Q54" s="12">
        <f t="shared" si="7"/>
        <v>4</v>
      </c>
      <c r="R54" s="12" t="str">
        <f t="shared" si="8"/>
        <v>D</v>
      </c>
      <c r="S54" s="12" t="str">
        <f t="shared" si="9"/>
        <v>Cambridge 'D'</v>
      </c>
      <c r="T54" s="12">
        <f t="shared" si="13"/>
        <v>156</v>
      </c>
      <c r="U54" s="12">
        <f t="shared" si="11"/>
        <v>37</v>
      </c>
      <c r="V54" s="12">
        <f t="shared" si="12"/>
        <v>0</v>
      </c>
    </row>
    <row r="55" spans="2:22" x14ac:dyDescent="0.2">
      <c r="B55" s="6"/>
      <c r="C55" s="7">
        <v>37698</v>
      </c>
      <c r="D55" s="8" t="s">
        <v>13</v>
      </c>
      <c r="E55" s="8" t="s">
        <v>14</v>
      </c>
      <c r="F55" s="6">
        <v>589</v>
      </c>
      <c r="G55" s="6">
        <v>60</v>
      </c>
      <c r="H55" s="6">
        <v>52</v>
      </c>
      <c r="I55" s="6" t="s">
        <v>15</v>
      </c>
      <c r="J55" s="6" t="s">
        <v>18</v>
      </c>
      <c r="K55" s="6" t="s">
        <v>17</v>
      </c>
      <c r="L55" t="str">
        <f>VLOOKUP(E55,Lookup_Data!$C$7:$E$25,2,FALSE)</f>
        <v>Scotland</v>
      </c>
      <c r="M55" t="str">
        <f>VLOOKUP(E55,Lookup_Data!$C$7:$E$25,3,FALSE)</f>
        <v>SUSF</v>
      </c>
      <c r="N55" s="12">
        <f t="shared" si="0"/>
        <v>1</v>
      </c>
      <c r="O55" s="12">
        <f t="shared" si="1"/>
        <v>1</v>
      </c>
      <c r="P55" s="12">
        <f t="shared" si="2"/>
        <v>1</v>
      </c>
      <c r="Q55" s="12">
        <f t="shared" si="7"/>
        <v>0</v>
      </c>
      <c r="R55" s="12" t="str">
        <f t="shared" si="8"/>
        <v/>
      </c>
      <c r="S55" s="12" t="str">
        <f t="shared" si="9"/>
        <v/>
      </c>
      <c r="T55" s="12">
        <f t="shared" si="13"/>
        <v>0</v>
      </c>
      <c r="U55" s="12">
        <f t="shared" si="11"/>
        <v>0</v>
      </c>
      <c r="V55" s="12">
        <f t="shared" si="12"/>
        <v>0</v>
      </c>
    </row>
    <row r="56" spans="2:22" x14ac:dyDescent="0.2">
      <c r="B56" s="6"/>
      <c r="C56" s="7">
        <v>37684</v>
      </c>
      <c r="D56" s="8" t="s">
        <v>32</v>
      </c>
      <c r="E56" s="8" t="s">
        <v>14</v>
      </c>
      <c r="F56" s="6">
        <v>584</v>
      </c>
      <c r="G56" s="6">
        <v>60</v>
      </c>
      <c r="H56" s="6">
        <v>46</v>
      </c>
      <c r="I56" s="6" t="s">
        <v>15</v>
      </c>
      <c r="J56" s="6" t="s">
        <v>18</v>
      </c>
      <c r="K56" s="6" t="s">
        <v>17</v>
      </c>
      <c r="L56" t="str">
        <f>VLOOKUP(E56,Lookup_Data!$C$7:$E$25,2,FALSE)</f>
        <v>Scotland</v>
      </c>
      <c r="M56" t="str">
        <f>VLOOKUP(E56,Lookup_Data!$C$7:$E$25,3,FALSE)</f>
        <v>SUSF</v>
      </c>
      <c r="N56" s="12">
        <f t="shared" si="0"/>
        <v>0</v>
      </c>
      <c r="O56" s="12">
        <f t="shared" si="1"/>
        <v>2</v>
      </c>
      <c r="P56" s="12">
        <f t="shared" si="2"/>
        <v>2</v>
      </c>
      <c r="Q56" s="12">
        <f t="shared" si="7"/>
        <v>0</v>
      </c>
      <c r="R56" s="12" t="str">
        <f t="shared" si="8"/>
        <v/>
      </c>
      <c r="S56" s="12" t="str">
        <f t="shared" si="9"/>
        <v/>
      </c>
      <c r="T56" s="12">
        <f t="shared" si="13"/>
        <v>0</v>
      </c>
      <c r="U56" s="12">
        <f t="shared" si="11"/>
        <v>0</v>
      </c>
      <c r="V56" s="12">
        <f t="shared" si="12"/>
        <v>0</v>
      </c>
    </row>
    <row r="57" spans="2:22" x14ac:dyDescent="0.2">
      <c r="B57" s="6"/>
      <c r="C57" s="61">
        <v>37688</v>
      </c>
      <c r="D57" t="s">
        <v>27</v>
      </c>
      <c r="E57" t="s">
        <v>14</v>
      </c>
      <c r="F57" s="12">
        <v>572</v>
      </c>
      <c r="G57" s="12">
        <v>60</v>
      </c>
      <c r="H57" s="12">
        <v>36</v>
      </c>
      <c r="I57" s="12" t="s">
        <v>15</v>
      </c>
      <c r="J57" s="12" t="s">
        <v>18</v>
      </c>
      <c r="K57" s="12" t="s">
        <v>17</v>
      </c>
      <c r="L57" t="str">
        <f>VLOOKUP(E57,Lookup_Data!$C$7:$E$25,2,FALSE)</f>
        <v>Scotland</v>
      </c>
      <c r="M57" t="str">
        <f>VLOOKUP(E57,Lookup_Data!$C$7:$E$25,3,FALSE)</f>
        <v>SUSF</v>
      </c>
      <c r="N57" s="12">
        <f t="shared" si="0"/>
        <v>0</v>
      </c>
      <c r="O57" s="12">
        <f t="shared" si="1"/>
        <v>3</v>
      </c>
      <c r="P57" s="12">
        <f t="shared" si="2"/>
        <v>3</v>
      </c>
      <c r="Q57" s="12">
        <f t="shared" si="7"/>
        <v>0</v>
      </c>
      <c r="R57" s="12" t="str">
        <f t="shared" si="8"/>
        <v/>
      </c>
      <c r="S57" s="12" t="str">
        <f t="shared" si="9"/>
        <v/>
      </c>
      <c r="T57" s="12">
        <f t="shared" si="13"/>
        <v>0</v>
      </c>
      <c r="U57" s="12">
        <f t="shared" si="11"/>
        <v>0</v>
      </c>
      <c r="V57" s="12">
        <f t="shared" si="12"/>
        <v>0</v>
      </c>
    </row>
    <row r="58" spans="2:22" x14ac:dyDescent="0.2">
      <c r="B58" s="6"/>
      <c r="C58" s="7">
        <v>37689</v>
      </c>
      <c r="D58" s="8" t="s">
        <v>28</v>
      </c>
      <c r="E58" s="8" t="s">
        <v>14</v>
      </c>
      <c r="F58" s="6">
        <v>566</v>
      </c>
      <c r="G58" s="6">
        <v>60</v>
      </c>
      <c r="H58" s="6">
        <v>33</v>
      </c>
      <c r="I58" s="6" t="s">
        <v>15</v>
      </c>
      <c r="J58" s="6" t="s">
        <v>18</v>
      </c>
      <c r="K58" s="6" t="s">
        <v>17</v>
      </c>
      <c r="L58" t="str">
        <f>VLOOKUP(E58,Lookup_Data!$C$7:$E$25,2,FALSE)</f>
        <v>Scotland</v>
      </c>
      <c r="M58" t="str">
        <f>VLOOKUP(E58,Lookup_Data!$C$7:$E$25,3,FALSE)</f>
        <v>SUSF</v>
      </c>
      <c r="N58" s="12">
        <f t="shared" si="0"/>
        <v>0</v>
      </c>
      <c r="O58" s="12">
        <f t="shared" si="1"/>
        <v>4</v>
      </c>
      <c r="P58" s="12">
        <f t="shared" si="2"/>
        <v>4</v>
      </c>
      <c r="Q58" s="12">
        <f t="shared" si="7"/>
        <v>1</v>
      </c>
      <c r="R58" s="12" t="str">
        <f t="shared" si="8"/>
        <v>A</v>
      </c>
      <c r="S58" s="12" t="str">
        <f t="shared" si="9"/>
        <v>Edinburgh 'A'</v>
      </c>
      <c r="T58" s="12">
        <f t="shared" si="13"/>
        <v>2311</v>
      </c>
      <c r="U58" s="12">
        <f t="shared" si="11"/>
        <v>240</v>
      </c>
      <c r="V58" s="12">
        <f t="shared" si="12"/>
        <v>167</v>
      </c>
    </row>
    <row r="59" spans="2:22" x14ac:dyDescent="0.2">
      <c r="B59" s="6"/>
      <c r="C59" s="7">
        <v>37688</v>
      </c>
      <c r="D59" s="8" t="s">
        <v>41</v>
      </c>
      <c r="E59" s="8" t="s">
        <v>14</v>
      </c>
      <c r="F59" s="6">
        <v>565</v>
      </c>
      <c r="G59" s="6">
        <v>60</v>
      </c>
      <c r="H59" s="6">
        <v>34</v>
      </c>
      <c r="I59" s="6" t="s">
        <v>22</v>
      </c>
      <c r="J59" s="6" t="s">
        <v>18</v>
      </c>
      <c r="K59" s="6" t="s">
        <v>17</v>
      </c>
      <c r="L59" t="str">
        <f>VLOOKUP(E59,Lookup_Data!$C$7:$E$25,2,FALSE)</f>
        <v>Scotland</v>
      </c>
      <c r="M59" t="str">
        <f>VLOOKUP(E59,Lookup_Data!$C$7:$E$25,3,FALSE)</f>
        <v>SUSF</v>
      </c>
      <c r="N59" s="12">
        <f t="shared" si="0"/>
        <v>0</v>
      </c>
      <c r="O59" s="12">
        <f t="shared" si="1"/>
        <v>5</v>
      </c>
      <c r="P59" s="12">
        <f t="shared" si="2"/>
        <v>1</v>
      </c>
      <c r="Q59" s="12">
        <f t="shared" si="7"/>
        <v>0</v>
      </c>
      <c r="R59" s="12" t="str">
        <f t="shared" si="8"/>
        <v/>
      </c>
      <c r="S59" s="12" t="str">
        <f t="shared" si="9"/>
        <v/>
      </c>
      <c r="T59" s="12">
        <f t="shared" si="13"/>
        <v>0</v>
      </c>
      <c r="U59" s="12">
        <f t="shared" si="11"/>
        <v>0</v>
      </c>
      <c r="V59" s="12">
        <f t="shared" si="12"/>
        <v>0</v>
      </c>
    </row>
    <row r="60" spans="2:22" x14ac:dyDescent="0.2">
      <c r="B60" s="6"/>
      <c r="C60" s="7">
        <v>37698</v>
      </c>
      <c r="D60" s="8" t="s">
        <v>37</v>
      </c>
      <c r="E60" s="8" t="s">
        <v>14</v>
      </c>
      <c r="F60" s="6">
        <v>565</v>
      </c>
      <c r="G60" s="6">
        <v>60</v>
      </c>
      <c r="H60" s="6">
        <v>29</v>
      </c>
      <c r="I60" s="6" t="s">
        <v>15</v>
      </c>
      <c r="J60" s="6" t="s">
        <v>18</v>
      </c>
      <c r="K60" s="6" t="s">
        <v>17</v>
      </c>
      <c r="L60" t="str">
        <f>VLOOKUP(E60,Lookup_Data!$C$7:$E$25,2,FALSE)</f>
        <v>Scotland</v>
      </c>
      <c r="M60" t="str">
        <f>VLOOKUP(E60,Lookup_Data!$C$7:$E$25,3,FALSE)</f>
        <v>SUSF</v>
      </c>
      <c r="N60" s="12">
        <f t="shared" si="0"/>
        <v>0</v>
      </c>
      <c r="O60" s="12">
        <f t="shared" si="1"/>
        <v>6</v>
      </c>
      <c r="P60" s="12">
        <f t="shared" si="2"/>
        <v>2</v>
      </c>
      <c r="Q60" s="12">
        <f t="shared" si="7"/>
        <v>0</v>
      </c>
      <c r="R60" s="12" t="str">
        <f t="shared" si="8"/>
        <v/>
      </c>
      <c r="S60" s="12" t="str">
        <f t="shared" si="9"/>
        <v/>
      </c>
      <c r="T60" s="12">
        <f t="shared" si="13"/>
        <v>0</v>
      </c>
      <c r="U60" s="12">
        <f t="shared" si="11"/>
        <v>0</v>
      </c>
      <c r="V60" s="12">
        <f t="shared" si="12"/>
        <v>0</v>
      </c>
    </row>
    <row r="61" spans="2:22" x14ac:dyDescent="0.2">
      <c r="B61" s="6"/>
      <c r="C61" s="7">
        <v>37700</v>
      </c>
      <c r="D61" s="8" t="s">
        <v>58</v>
      </c>
      <c r="E61" s="8" t="s">
        <v>14</v>
      </c>
      <c r="F61" s="6">
        <v>551</v>
      </c>
      <c r="G61" s="6">
        <v>60</v>
      </c>
      <c r="H61" s="6">
        <v>28</v>
      </c>
      <c r="I61" s="6" t="s">
        <v>15</v>
      </c>
      <c r="J61" s="6" t="s">
        <v>18</v>
      </c>
      <c r="K61" s="6" t="s">
        <v>17</v>
      </c>
      <c r="L61" t="str">
        <f>VLOOKUP(E61,Lookup_Data!$C$7:$E$25,2,FALSE)</f>
        <v>Scotland</v>
      </c>
      <c r="M61" t="str">
        <f>VLOOKUP(E61,Lookup_Data!$C$7:$E$25,3,FALSE)</f>
        <v>SUSF</v>
      </c>
      <c r="N61" s="12">
        <f t="shared" si="0"/>
        <v>0</v>
      </c>
      <c r="O61" s="12">
        <f t="shared" si="1"/>
        <v>7</v>
      </c>
      <c r="P61" s="12">
        <f t="shared" si="2"/>
        <v>3</v>
      </c>
      <c r="Q61" s="12">
        <f t="shared" si="7"/>
        <v>0</v>
      </c>
      <c r="R61" s="12" t="str">
        <f t="shared" si="8"/>
        <v/>
      </c>
      <c r="S61" s="12" t="str">
        <f t="shared" si="9"/>
        <v/>
      </c>
      <c r="T61" s="12">
        <f t="shared" si="13"/>
        <v>0</v>
      </c>
      <c r="U61" s="12">
        <f t="shared" si="11"/>
        <v>0</v>
      </c>
      <c r="V61" s="12">
        <f t="shared" si="12"/>
        <v>0</v>
      </c>
    </row>
    <row r="62" spans="2:22" x14ac:dyDescent="0.2">
      <c r="B62" s="6"/>
      <c r="C62" s="7">
        <v>37688</v>
      </c>
      <c r="D62" s="8" t="s">
        <v>72</v>
      </c>
      <c r="E62" s="8" t="s">
        <v>14</v>
      </c>
      <c r="F62" s="6">
        <v>531</v>
      </c>
      <c r="G62" s="6">
        <v>60</v>
      </c>
      <c r="H62" s="6">
        <v>17</v>
      </c>
      <c r="I62" s="6" t="s">
        <v>22</v>
      </c>
      <c r="J62" s="6" t="s">
        <v>18</v>
      </c>
      <c r="K62" s="6" t="s">
        <v>53</v>
      </c>
      <c r="L62" t="str">
        <f>VLOOKUP(E62,Lookup_Data!$C$7:$E$25,2,FALSE)</f>
        <v>Scotland</v>
      </c>
      <c r="M62" t="str">
        <f>VLOOKUP(E62,Lookup_Data!$C$7:$E$25,3,FALSE)</f>
        <v>SUSF</v>
      </c>
      <c r="N62" s="12">
        <f t="shared" si="0"/>
        <v>0</v>
      </c>
      <c r="O62" s="12">
        <f t="shared" si="1"/>
        <v>8</v>
      </c>
      <c r="P62" s="12">
        <f t="shared" si="2"/>
        <v>4</v>
      </c>
      <c r="Q62" s="12">
        <f t="shared" si="7"/>
        <v>2</v>
      </c>
      <c r="R62" s="12" t="str">
        <f t="shared" si="8"/>
        <v>B</v>
      </c>
      <c r="S62" s="12" t="str">
        <f t="shared" si="9"/>
        <v>Edinburgh 'B'</v>
      </c>
      <c r="T62" s="12">
        <f t="shared" ref="T62:V77" si="14">IF($P62=1,F62,IF($P62=2,F62+F61,IF($P62=3,F62+F61+F60,IF($P62=4,F62+F61+F60+F59,0))))*IF($N63=1,1,IF($P62=4,1,0))</f>
        <v>2212</v>
      </c>
      <c r="U62" s="12">
        <f t="shared" si="14"/>
        <v>240</v>
      </c>
      <c r="V62" s="12">
        <f t="shared" si="14"/>
        <v>108</v>
      </c>
    </row>
    <row r="63" spans="2:22" x14ac:dyDescent="0.2">
      <c r="B63" s="6"/>
      <c r="C63" s="7">
        <v>37689</v>
      </c>
      <c r="D63" s="8" t="s">
        <v>198</v>
      </c>
      <c r="E63" s="8" t="s">
        <v>14</v>
      </c>
      <c r="F63" s="6">
        <v>529</v>
      </c>
      <c r="G63" s="6">
        <v>60</v>
      </c>
      <c r="H63" s="6">
        <v>16</v>
      </c>
      <c r="I63" s="6" t="s">
        <v>22</v>
      </c>
      <c r="J63" s="6" t="s">
        <v>18</v>
      </c>
      <c r="K63" s="6" t="s">
        <v>53</v>
      </c>
      <c r="L63" t="str">
        <f>VLOOKUP(E63,Lookup_Data!$C$7:$E$25,2,FALSE)</f>
        <v>Scotland</v>
      </c>
      <c r="M63" t="str">
        <f>VLOOKUP(E63,Lookup_Data!$C$7:$E$25,3,FALSE)</f>
        <v>SUSF</v>
      </c>
      <c r="N63" s="12">
        <f t="shared" si="0"/>
        <v>0</v>
      </c>
      <c r="O63" s="12">
        <f t="shared" si="1"/>
        <v>9</v>
      </c>
      <c r="P63" s="12">
        <f t="shared" si="2"/>
        <v>1</v>
      </c>
      <c r="Q63" s="12">
        <f t="shared" si="7"/>
        <v>0</v>
      </c>
      <c r="R63" s="12" t="str">
        <f t="shared" si="8"/>
        <v/>
      </c>
      <c r="S63" s="12" t="str">
        <f t="shared" si="9"/>
        <v/>
      </c>
      <c r="T63" s="12">
        <f t="shared" si="14"/>
        <v>0</v>
      </c>
      <c r="U63" s="12">
        <f t="shared" si="14"/>
        <v>0</v>
      </c>
      <c r="V63" s="12">
        <f t="shared" si="14"/>
        <v>0</v>
      </c>
    </row>
    <row r="64" spans="2:22" x14ac:dyDescent="0.2">
      <c r="B64" s="6"/>
      <c r="C64" s="7">
        <v>37688</v>
      </c>
      <c r="D64" s="8" t="s">
        <v>103</v>
      </c>
      <c r="E64" s="8" t="s">
        <v>14</v>
      </c>
      <c r="F64" s="6">
        <v>465</v>
      </c>
      <c r="G64" s="6">
        <v>60</v>
      </c>
      <c r="H64" s="6">
        <v>4</v>
      </c>
      <c r="I64" s="6" t="s">
        <v>15</v>
      </c>
      <c r="J64" s="6" t="s">
        <v>18</v>
      </c>
      <c r="K64" s="6" t="s">
        <v>53</v>
      </c>
      <c r="L64" t="str">
        <f>VLOOKUP(E64,Lookup_Data!$C$7:$E$25,2,FALSE)</f>
        <v>Scotland</v>
      </c>
      <c r="M64" t="str">
        <f>VLOOKUP(E64,Lookup_Data!$C$7:$E$25,3,FALSE)</f>
        <v>SUSF</v>
      </c>
      <c r="N64" s="12">
        <f t="shared" si="0"/>
        <v>0</v>
      </c>
      <c r="O64" s="12">
        <f t="shared" si="1"/>
        <v>10</v>
      </c>
      <c r="P64" s="12">
        <f t="shared" si="2"/>
        <v>2</v>
      </c>
      <c r="Q64" s="12">
        <f t="shared" si="7"/>
        <v>3</v>
      </c>
      <c r="R64" s="12" t="str">
        <f t="shared" si="8"/>
        <v>C</v>
      </c>
      <c r="S64" s="12" t="str">
        <f t="shared" si="9"/>
        <v>Edinburgh 'C'</v>
      </c>
      <c r="T64" s="12">
        <f t="shared" si="14"/>
        <v>994</v>
      </c>
      <c r="U64" s="12">
        <f t="shared" si="14"/>
        <v>120</v>
      </c>
      <c r="V64" s="12">
        <f t="shared" si="14"/>
        <v>20</v>
      </c>
    </row>
    <row r="65" spans="2:22" x14ac:dyDescent="0.2">
      <c r="B65" s="6"/>
      <c r="C65" s="7">
        <v>37696</v>
      </c>
      <c r="D65" s="8" t="s">
        <v>646</v>
      </c>
      <c r="E65" s="8" t="s">
        <v>34</v>
      </c>
      <c r="F65" s="6">
        <v>572</v>
      </c>
      <c r="G65" s="6">
        <v>60</v>
      </c>
      <c r="H65" s="6">
        <v>33</v>
      </c>
      <c r="I65" s="6" t="s">
        <v>15</v>
      </c>
      <c r="J65" s="6" t="s">
        <v>18</v>
      </c>
      <c r="K65" s="6" t="s">
        <v>17</v>
      </c>
      <c r="L65" t="str">
        <f>VLOOKUP(E65,Lookup_Data!$C$7:$E$25,2,FALSE)</f>
        <v>England</v>
      </c>
      <c r="M65" t="str">
        <f>VLOOKUP(E65,Lookup_Data!$C$7:$E$25,3,FALSE)</f>
        <v>SEAL</v>
      </c>
      <c r="N65" s="12">
        <f t="shared" si="0"/>
        <v>1</v>
      </c>
      <c r="O65" s="12">
        <f t="shared" si="1"/>
        <v>1</v>
      </c>
      <c r="P65" s="12">
        <f t="shared" si="2"/>
        <v>1</v>
      </c>
      <c r="Q65" s="12">
        <f t="shared" si="7"/>
        <v>0</v>
      </c>
      <c r="R65" s="12" t="str">
        <f t="shared" si="8"/>
        <v/>
      </c>
      <c r="S65" s="12" t="str">
        <f t="shared" si="9"/>
        <v/>
      </c>
      <c r="T65" s="12">
        <f t="shared" si="14"/>
        <v>0</v>
      </c>
      <c r="U65" s="12">
        <f t="shared" si="14"/>
        <v>0</v>
      </c>
      <c r="V65" s="12">
        <f t="shared" si="14"/>
        <v>0</v>
      </c>
    </row>
    <row r="66" spans="2:22" x14ac:dyDescent="0.2">
      <c r="B66" s="6"/>
      <c r="C66" s="7">
        <v>37711</v>
      </c>
      <c r="D66" s="8" t="s">
        <v>68</v>
      </c>
      <c r="E66" s="8" t="s">
        <v>34</v>
      </c>
      <c r="F66" s="6">
        <v>544</v>
      </c>
      <c r="G66" s="6">
        <v>60</v>
      </c>
      <c r="H66" s="6"/>
      <c r="I66" s="6" t="s">
        <v>22</v>
      </c>
      <c r="J66" s="6" t="s">
        <v>18</v>
      </c>
      <c r="K66" s="6" t="s">
        <v>17</v>
      </c>
      <c r="L66" t="str">
        <f>VLOOKUP(E66,Lookup_Data!$C$7:$E$25,2,FALSE)</f>
        <v>England</v>
      </c>
      <c r="M66" t="str">
        <f>VLOOKUP(E66,Lookup_Data!$C$7:$E$25,3,FALSE)</f>
        <v>SEAL</v>
      </c>
      <c r="N66" s="12">
        <f t="shared" si="0"/>
        <v>0</v>
      </c>
      <c r="O66" s="12">
        <f t="shared" si="1"/>
        <v>2</v>
      </c>
      <c r="P66" s="12">
        <f t="shared" si="2"/>
        <v>2</v>
      </c>
      <c r="Q66" s="12">
        <f t="shared" si="7"/>
        <v>0</v>
      </c>
      <c r="R66" s="12" t="str">
        <f t="shared" si="8"/>
        <v/>
      </c>
      <c r="S66" s="12" t="str">
        <f t="shared" si="9"/>
        <v/>
      </c>
      <c r="T66" s="12">
        <f t="shared" si="14"/>
        <v>0</v>
      </c>
      <c r="U66" s="12">
        <f t="shared" si="14"/>
        <v>0</v>
      </c>
      <c r="V66" s="12">
        <f t="shared" si="14"/>
        <v>0</v>
      </c>
    </row>
    <row r="67" spans="2:22" x14ac:dyDescent="0.2">
      <c r="B67" s="6"/>
      <c r="C67" s="7">
        <v>37711</v>
      </c>
      <c r="D67" s="8" t="s">
        <v>65</v>
      </c>
      <c r="E67" s="8" t="s">
        <v>34</v>
      </c>
      <c r="F67" s="6">
        <v>535</v>
      </c>
      <c r="G67" s="6">
        <v>60</v>
      </c>
      <c r="H67" s="6">
        <v>19</v>
      </c>
      <c r="I67" s="6" t="s">
        <v>15</v>
      </c>
      <c r="J67" s="6" t="s">
        <v>18</v>
      </c>
      <c r="K67" s="6" t="s">
        <v>17</v>
      </c>
      <c r="L67" t="str">
        <f>VLOOKUP(E67,Lookup_Data!$C$7:$E$25,2,FALSE)</f>
        <v>England</v>
      </c>
      <c r="M67" t="str">
        <f>VLOOKUP(E67,Lookup_Data!$C$7:$E$25,3,FALSE)</f>
        <v>SEAL</v>
      </c>
      <c r="N67" s="12">
        <f t="shared" si="0"/>
        <v>0</v>
      </c>
      <c r="O67" s="12">
        <f t="shared" si="1"/>
        <v>3</v>
      </c>
      <c r="P67" s="12">
        <f t="shared" si="2"/>
        <v>3</v>
      </c>
      <c r="Q67" s="12">
        <f t="shared" si="7"/>
        <v>0</v>
      </c>
      <c r="R67" s="12" t="str">
        <f t="shared" si="8"/>
        <v/>
      </c>
      <c r="S67" s="12" t="str">
        <f t="shared" si="9"/>
        <v/>
      </c>
      <c r="T67" s="12">
        <f t="shared" si="14"/>
        <v>0</v>
      </c>
      <c r="U67" s="12">
        <f t="shared" si="14"/>
        <v>0</v>
      </c>
      <c r="V67" s="12">
        <f t="shared" si="14"/>
        <v>0</v>
      </c>
    </row>
    <row r="68" spans="2:22" x14ac:dyDescent="0.2">
      <c r="B68" s="6"/>
      <c r="C68" s="7">
        <v>37696</v>
      </c>
      <c r="D68" s="8" t="s">
        <v>203</v>
      </c>
      <c r="E68" s="8" t="s">
        <v>34</v>
      </c>
      <c r="F68" s="6">
        <v>517</v>
      </c>
      <c r="G68" s="6">
        <v>60</v>
      </c>
      <c r="H68" s="6">
        <v>15</v>
      </c>
      <c r="I68" s="6" t="s">
        <v>15</v>
      </c>
      <c r="J68" s="6" t="s">
        <v>18</v>
      </c>
      <c r="K68" s="6" t="s">
        <v>17</v>
      </c>
      <c r="L68" t="str">
        <f>VLOOKUP(E68,Lookup_Data!$C$7:$E$25,2,FALSE)</f>
        <v>England</v>
      </c>
      <c r="M68" t="str">
        <f>VLOOKUP(E68,Lookup_Data!$C$7:$E$25,3,FALSE)</f>
        <v>SEAL</v>
      </c>
      <c r="N68" s="12">
        <f t="shared" si="0"/>
        <v>0</v>
      </c>
      <c r="O68" s="12">
        <f t="shared" si="1"/>
        <v>4</v>
      </c>
      <c r="P68" s="12">
        <f t="shared" si="2"/>
        <v>4</v>
      </c>
      <c r="Q68" s="12">
        <f t="shared" si="7"/>
        <v>1</v>
      </c>
      <c r="R68" s="12" t="str">
        <f t="shared" si="8"/>
        <v>A</v>
      </c>
      <c r="S68" s="12" t="str">
        <f t="shared" si="9"/>
        <v>Imperial 'A'</v>
      </c>
      <c r="T68" s="12">
        <f t="shared" si="14"/>
        <v>2168</v>
      </c>
      <c r="U68" s="12">
        <f t="shared" si="14"/>
        <v>240</v>
      </c>
      <c r="V68" s="12">
        <f t="shared" si="14"/>
        <v>67</v>
      </c>
    </row>
    <row r="69" spans="2:22" x14ac:dyDescent="0.2">
      <c r="B69" s="6"/>
      <c r="C69" s="7">
        <v>37696</v>
      </c>
      <c r="D69" s="8" t="s">
        <v>213</v>
      </c>
      <c r="E69" s="8" t="s">
        <v>34</v>
      </c>
      <c r="F69" s="6">
        <v>509</v>
      </c>
      <c r="G69" s="6">
        <v>60</v>
      </c>
      <c r="H69" s="6">
        <v>11</v>
      </c>
      <c r="I69" s="6" t="s">
        <v>15</v>
      </c>
      <c r="J69" s="6" t="s">
        <v>18</v>
      </c>
      <c r="K69" s="6" t="s">
        <v>17</v>
      </c>
      <c r="L69" t="str">
        <f>VLOOKUP(E69,Lookup_Data!$C$7:$E$25,2,FALSE)</f>
        <v>England</v>
      </c>
      <c r="M69" t="str">
        <f>VLOOKUP(E69,Lookup_Data!$C$7:$E$25,3,FALSE)</f>
        <v>SEAL</v>
      </c>
      <c r="N69" s="12">
        <f t="shared" si="0"/>
        <v>0</v>
      </c>
      <c r="O69" s="12">
        <f t="shared" si="1"/>
        <v>5</v>
      </c>
      <c r="P69" s="12">
        <f t="shared" si="2"/>
        <v>1</v>
      </c>
      <c r="Q69" s="12">
        <f t="shared" si="7"/>
        <v>0</v>
      </c>
      <c r="R69" s="12" t="str">
        <f t="shared" si="8"/>
        <v/>
      </c>
      <c r="S69" s="12" t="str">
        <f t="shared" si="9"/>
        <v/>
      </c>
      <c r="T69" s="12">
        <f t="shared" si="14"/>
        <v>0</v>
      </c>
      <c r="U69" s="12">
        <f t="shared" si="14"/>
        <v>0</v>
      </c>
      <c r="V69" s="12">
        <f t="shared" si="14"/>
        <v>0</v>
      </c>
    </row>
    <row r="70" spans="2:22" x14ac:dyDescent="0.2">
      <c r="B70" s="6"/>
      <c r="C70" s="7">
        <v>37696</v>
      </c>
      <c r="D70" s="8" t="s">
        <v>141</v>
      </c>
      <c r="E70" s="8" t="s">
        <v>34</v>
      </c>
      <c r="F70" s="6">
        <v>503</v>
      </c>
      <c r="G70" s="6">
        <v>60</v>
      </c>
      <c r="H70" s="6">
        <v>11</v>
      </c>
      <c r="I70" s="6" t="s">
        <v>15</v>
      </c>
      <c r="J70" s="6" t="s">
        <v>18</v>
      </c>
      <c r="K70" s="6" t="s">
        <v>17</v>
      </c>
      <c r="L70" t="str">
        <f>VLOOKUP(E70,Lookup_Data!$C$7:$E$25,2,FALSE)</f>
        <v>England</v>
      </c>
      <c r="M70" t="str">
        <f>VLOOKUP(E70,Lookup_Data!$C$7:$E$25,3,FALSE)</f>
        <v>SEAL</v>
      </c>
      <c r="N70" s="12">
        <f t="shared" si="0"/>
        <v>0</v>
      </c>
      <c r="O70" s="12">
        <f t="shared" si="1"/>
        <v>6</v>
      </c>
      <c r="P70" s="12">
        <f t="shared" si="2"/>
        <v>2</v>
      </c>
      <c r="Q70" s="12">
        <f t="shared" si="7"/>
        <v>0</v>
      </c>
      <c r="R70" s="12" t="str">
        <f t="shared" si="8"/>
        <v/>
      </c>
      <c r="S70" s="12" t="str">
        <f t="shared" si="9"/>
        <v/>
      </c>
      <c r="T70" s="12">
        <f t="shared" si="14"/>
        <v>0</v>
      </c>
      <c r="U70" s="12">
        <f t="shared" si="14"/>
        <v>0</v>
      </c>
      <c r="V70" s="12">
        <f t="shared" si="14"/>
        <v>0</v>
      </c>
    </row>
    <row r="71" spans="2:22" x14ac:dyDescent="0.2">
      <c r="B71" s="6"/>
      <c r="C71" s="7">
        <v>37696</v>
      </c>
      <c r="D71" s="8" t="s">
        <v>132</v>
      </c>
      <c r="E71" s="8" t="s">
        <v>34</v>
      </c>
      <c r="F71" s="6">
        <v>491</v>
      </c>
      <c r="G71" s="6">
        <v>60</v>
      </c>
      <c r="H71" s="6">
        <v>9</v>
      </c>
      <c r="I71" s="6" t="s">
        <v>15</v>
      </c>
      <c r="J71" s="6" t="s">
        <v>18</v>
      </c>
      <c r="K71" s="6" t="s">
        <v>53</v>
      </c>
      <c r="L71" t="str">
        <f>VLOOKUP(E71,Lookup_Data!$C$7:$E$25,2,FALSE)</f>
        <v>England</v>
      </c>
      <c r="M71" t="str">
        <f>VLOOKUP(E71,Lookup_Data!$C$7:$E$25,3,FALSE)</f>
        <v>SEAL</v>
      </c>
      <c r="N71" s="12">
        <f t="shared" ref="N71:N134" si="15">IF(E71=E70,0,1)</f>
        <v>0</v>
      </c>
      <c r="O71" s="12">
        <f t="shared" ref="O71:O134" si="16">IF(N71=1,N71,O70+1)</f>
        <v>7</v>
      </c>
      <c r="P71" s="12">
        <f t="shared" ref="P71:P134" si="17">IF(O71&lt;5,O71,4+O71-4*ROUNDUP(O71/4,0))</f>
        <v>3</v>
      </c>
      <c r="Q71" s="12">
        <f t="shared" si="7"/>
        <v>0</v>
      </c>
      <c r="R71" s="12" t="str">
        <f t="shared" si="8"/>
        <v/>
      </c>
      <c r="S71" s="12" t="str">
        <f t="shared" si="9"/>
        <v/>
      </c>
      <c r="T71" s="12">
        <f t="shared" si="14"/>
        <v>0</v>
      </c>
      <c r="U71" s="12">
        <f t="shared" si="14"/>
        <v>0</v>
      </c>
      <c r="V71" s="12">
        <f t="shared" si="14"/>
        <v>0</v>
      </c>
    </row>
    <row r="72" spans="2:22" x14ac:dyDescent="0.2">
      <c r="B72" s="6"/>
      <c r="C72" s="7">
        <v>37696</v>
      </c>
      <c r="D72" s="8" t="s">
        <v>172</v>
      </c>
      <c r="E72" s="8" t="s">
        <v>34</v>
      </c>
      <c r="F72" s="6">
        <v>486</v>
      </c>
      <c r="G72" s="6">
        <v>60</v>
      </c>
      <c r="H72" s="6">
        <v>5</v>
      </c>
      <c r="I72" s="6" t="s">
        <v>15</v>
      </c>
      <c r="J72" s="6" t="s">
        <v>18</v>
      </c>
      <c r="K72" s="6" t="s">
        <v>53</v>
      </c>
      <c r="L72" t="str">
        <f>VLOOKUP(E72,Lookup_Data!$C$7:$E$25,2,FALSE)</f>
        <v>England</v>
      </c>
      <c r="M72" t="str">
        <f>VLOOKUP(E72,Lookup_Data!$C$7:$E$25,3,FALSE)</f>
        <v>SEAL</v>
      </c>
      <c r="N72" s="12">
        <f t="shared" si="15"/>
        <v>0</v>
      </c>
      <c r="O72" s="12">
        <f t="shared" si="16"/>
        <v>8</v>
      </c>
      <c r="P72" s="12">
        <f t="shared" si="17"/>
        <v>4</v>
      </c>
      <c r="Q72" s="12">
        <f t="shared" ref="Q72:Q105" si="18">IF(N73=1,1,IF(P72=4,1,0))*ROUNDUP(O72/4,0)</f>
        <v>2</v>
      </c>
      <c r="R72" s="12" t="str">
        <f t="shared" si="3"/>
        <v>B</v>
      </c>
      <c r="S72" s="12" t="str">
        <f t="shared" ref="S72:S105" si="19">IF(Q72=0,"",CONCATENATE(E72," '",R72,"'"))</f>
        <v>Imperial 'B'</v>
      </c>
      <c r="T72" s="12">
        <f t="shared" si="14"/>
        <v>1989</v>
      </c>
      <c r="U72" s="12">
        <f t="shared" si="14"/>
        <v>240</v>
      </c>
      <c r="V72" s="12">
        <f t="shared" si="14"/>
        <v>36</v>
      </c>
    </row>
    <row r="73" spans="2:22" x14ac:dyDescent="0.2">
      <c r="B73" s="6"/>
      <c r="C73" s="7">
        <v>37696</v>
      </c>
      <c r="D73" s="8" t="s">
        <v>110</v>
      </c>
      <c r="E73" s="8" t="s">
        <v>34</v>
      </c>
      <c r="F73" s="6">
        <v>463</v>
      </c>
      <c r="G73" s="6">
        <v>60</v>
      </c>
      <c r="H73" s="6">
        <v>9</v>
      </c>
      <c r="I73" s="6" t="s">
        <v>22</v>
      </c>
      <c r="J73" s="6" t="s">
        <v>18</v>
      </c>
      <c r="K73" s="6" t="s">
        <v>53</v>
      </c>
      <c r="L73" t="str">
        <f>VLOOKUP(E73,Lookup_Data!$C$7:$E$25,2,FALSE)</f>
        <v>England</v>
      </c>
      <c r="M73" t="str">
        <f>VLOOKUP(E73,Lookup_Data!$C$7:$E$25,3,FALSE)</f>
        <v>SEAL</v>
      </c>
      <c r="N73" s="12">
        <f t="shared" si="15"/>
        <v>0</v>
      </c>
      <c r="O73" s="12">
        <f t="shared" si="16"/>
        <v>9</v>
      </c>
      <c r="P73" s="12">
        <f t="shared" si="17"/>
        <v>1</v>
      </c>
      <c r="Q73" s="12">
        <f t="shared" si="18"/>
        <v>3</v>
      </c>
      <c r="R73" s="12" t="str">
        <f t="shared" si="3"/>
        <v>C</v>
      </c>
      <c r="S73" s="12" t="str">
        <f t="shared" si="19"/>
        <v>Imperial 'C'</v>
      </c>
      <c r="T73" s="12">
        <f t="shared" si="14"/>
        <v>463</v>
      </c>
      <c r="U73" s="12">
        <f t="shared" si="14"/>
        <v>60</v>
      </c>
      <c r="V73" s="12">
        <f t="shared" si="14"/>
        <v>9</v>
      </c>
    </row>
    <row r="74" spans="2:22" x14ac:dyDescent="0.2">
      <c r="B74" s="6"/>
      <c r="C74" s="7">
        <v>37683</v>
      </c>
      <c r="D74" s="8" t="s">
        <v>147</v>
      </c>
      <c r="E74" s="8" t="s">
        <v>50</v>
      </c>
      <c r="F74" s="6">
        <v>442</v>
      </c>
      <c r="G74" s="6">
        <v>60</v>
      </c>
      <c r="H74" s="6">
        <v>2</v>
      </c>
      <c r="I74" s="6" t="s">
        <v>647</v>
      </c>
      <c r="J74" s="6" t="s">
        <v>648</v>
      </c>
      <c r="K74" s="6" t="s">
        <v>649</v>
      </c>
      <c r="L74" t="str">
        <f>VLOOKUP(E74,Lookup_Data!$C$7:$E$25,2,FALSE)</f>
        <v>England</v>
      </c>
      <c r="M74" t="str">
        <f>VLOOKUP(E74,Lookup_Data!$C$7:$E$25,3,FALSE)</f>
        <v>None</v>
      </c>
      <c r="N74" s="12">
        <f t="shared" si="15"/>
        <v>1</v>
      </c>
      <c r="O74" s="12">
        <f t="shared" si="16"/>
        <v>1</v>
      </c>
      <c r="P74" s="12">
        <f t="shared" si="17"/>
        <v>1</v>
      </c>
      <c r="Q74" s="12">
        <f t="shared" si="18"/>
        <v>0</v>
      </c>
      <c r="R74" s="12" t="str">
        <f t="shared" si="3"/>
        <v/>
      </c>
      <c r="S74" s="12" t="str">
        <f t="shared" si="19"/>
        <v/>
      </c>
      <c r="T74" s="12">
        <f t="shared" si="14"/>
        <v>0</v>
      </c>
      <c r="U74" s="12">
        <f t="shared" si="14"/>
        <v>0</v>
      </c>
      <c r="V74" s="12">
        <f t="shared" si="14"/>
        <v>0</v>
      </c>
    </row>
    <row r="75" spans="2:22" x14ac:dyDescent="0.2">
      <c r="B75" s="6"/>
      <c r="C75" s="7">
        <v>37683</v>
      </c>
      <c r="D75" s="8" t="s">
        <v>121</v>
      </c>
      <c r="E75" s="8" t="s">
        <v>50</v>
      </c>
      <c r="F75" s="6">
        <v>419</v>
      </c>
      <c r="G75" s="6">
        <v>60</v>
      </c>
      <c r="H75" s="6">
        <v>5</v>
      </c>
      <c r="I75" s="6" t="s">
        <v>647</v>
      </c>
      <c r="J75" s="6" t="s">
        <v>648</v>
      </c>
      <c r="K75" s="6" t="s">
        <v>649</v>
      </c>
      <c r="L75" t="str">
        <f>VLOOKUP(E75,Lookup_Data!$C$7:$E$25,2,FALSE)</f>
        <v>England</v>
      </c>
      <c r="M75" t="str">
        <f>VLOOKUP(E75,Lookup_Data!$C$7:$E$25,3,FALSE)</f>
        <v>None</v>
      </c>
      <c r="N75" s="12">
        <f t="shared" si="15"/>
        <v>0</v>
      </c>
      <c r="O75" s="12">
        <f t="shared" si="16"/>
        <v>2</v>
      </c>
      <c r="P75" s="12">
        <f t="shared" si="17"/>
        <v>2</v>
      </c>
      <c r="Q75" s="12">
        <f t="shared" si="18"/>
        <v>0</v>
      </c>
      <c r="R75" s="12" t="str">
        <f t="shared" si="3"/>
        <v/>
      </c>
      <c r="S75" s="12" t="str">
        <f t="shared" si="19"/>
        <v/>
      </c>
      <c r="T75" s="12">
        <f t="shared" si="14"/>
        <v>0</v>
      </c>
      <c r="U75" s="12">
        <f t="shared" si="14"/>
        <v>0</v>
      </c>
      <c r="V75" s="12">
        <f t="shared" si="14"/>
        <v>0</v>
      </c>
    </row>
    <row r="76" spans="2:22" x14ac:dyDescent="0.2">
      <c r="B76" s="6"/>
      <c r="C76" s="7">
        <v>37697</v>
      </c>
      <c r="D76" s="8" t="s">
        <v>650</v>
      </c>
      <c r="E76" s="8" t="s">
        <v>50</v>
      </c>
      <c r="F76" s="6">
        <v>405</v>
      </c>
      <c r="G76" s="6">
        <v>60</v>
      </c>
      <c r="H76" s="6">
        <v>5</v>
      </c>
      <c r="I76" s="6" t="s">
        <v>647</v>
      </c>
      <c r="J76" s="6" t="s">
        <v>648</v>
      </c>
      <c r="K76" s="6" t="s">
        <v>649</v>
      </c>
      <c r="L76" t="str">
        <f>VLOOKUP(E76,Lookup_Data!$C$7:$E$25,2,FALSE)</f>
        <v>England</v>
      </c>
      <c r="M76" t="str">
        <f>VLOOKUP(E76,Lookup_Data!$C$7:$E$25,3,FALSE)</f>
        <v>None</v>
      </c>
      <c r="N76" s="12">
        <f t="shared" si="15"/>
        <v>0</v>
      </c>
      <c r="O76" s="12">
        <f t="shared" si="16"/>
        <v>3</v>
      </c>
      <c r="P76" s="12">
        <f t="shared" si="17"/>
        <v>3</v>
      </c>
      <c r="Q76" s="12">
        <f t="shared" si="18"/>
        <v>0</v>
      </c>
      <c r="R76" s="12" t="str">
        <f t="shared" si="3"/>
        <v/>
      </c>
      <c r="S76" s="12" t="str">
        <f t="shared" si="19"/>
        <v/>
      </c>
      <c r="T76" s="12">
        <f t="shared" si="14"/>
        <v>0</v>
      </c>
      <c r="U76" s="12">
        <f t="shared" si="14"/>
        <v>0</v>
      </c>
      <c r="V76" s="12">
        <f t="shared" si="14"/>
        <v>0</v>
      </c>
    </row>
    <row r="77" spans="2:22" x14ac:dyDescent="0.2">
      <c r="B77" s="6"/>
      <c r="C77" s="7">
        <v>37690</v>
      </c>
      <c r="D77" s="8" t="s">
        <v>651</v>
      </c>
      <c r="E77" s="8" t="s">
        <v>50</v>
      </c>
      <c r="F77" s="6">
        <v>300</v>
      </c>
      <c r="G77" s="6">
        <v>57</v>
      </c>
      <c r="H77" s="6">
        <v>1</v>
      </c>
      <c r="I77" s="6" t="s">
        <v>647</v>
      </c>
      <c r="J77" s="6" t="s">
        <v>648</v>
      </c>
      <c r="K77" s="6" t="s">
        <v>649</v>
      </c>
      <c r="L77" t="str">
        <f>VLOOKUP(E77,Lookup_Data!$C$7:$E$25,2,FALSE)</f>
        <v>England</v>
      </c>
      <c r="M77" t="str">
        <f>VLOOKUP(E77,Lookup_Data!$C$7:$E$25,3,FALSE)</f>
        <v>None</v>
      </c>
      <c r="N77" s="12">
        <f t="shared" si="15"/>
        <v>0</v>
      </c>
      <c r="O77" s="12">
        <f t="shared" si="16"/>
        <v>4</v>
      </c>
      <c r="P77" s="12">
        <f t="shared" si="17"/>
        <v>4</v>
      </c>
      <c r="Q77" s="12">
        <f t="shared" si="18"/>
        <v>1</v>
      </c>
      <c r="R77" s="12" t="str">
        <f t="shared" si="3"/>
        <v>A</v>
      </c>
      <c r="S77" s="12" t="str">
        <f t="shared" si="19"/>
        <v>Lancaster 'A'</v>
      </c>
      <c r="T77" s="12">
        <f t="shared" si="14"/>
        <v>1566</v>
      </c>
      <c r="U77" s="12">
        <f t="shared" si="14"/>
        <v>237</v>
      </c>
      <c r="V77" s="12">
        <f t="shared" si="14"/>
        <v>13</v>
      </c>
    </row>
    <row r="78" spans="2:22" x14ac:dyDescent="0.2">
      <c r="B78" s="6"/>
      <c r="C78" s="7">
        <v>37689</v>
      </c>
      <c r="D78" s="8" t="s">
        <v>656</v>
      </c>
      <c r="E78" s="8" t="s">
        <v>24</v>
      </c>
      <c r="F78" s="6">
        <v>572</v>
      </c>
      <c r="G78" s="6">
        <v>60</v>
      </c>
      <c r="H78" s="6">
        <v>33</v>
      </c>
      <c r="I78" s="6" t="s">
        <v>657</v>
      </c>
      <c r="J78" s="6" t="s">
        <v>18</v>
      </c>
      <c r="K78" s="6" t="s">
        <v>17</v>
      </c>
      <c r="L78" t="str">
        <f>VLOOKUP(E78,Lookup_Data!$C$7:$E$25,2,FALSE)</f>
        <v>England</v>
      </c>
      <c r="M78" t="str">
        <f>VLOOKUP(E78,Lookup_Data!$C$7:$E$25,3,FALSE)</f>
        <v>BUTTS</v>
      </c>
      <c r="N78" s="12">
        <f t="shared" si="15"/>
        <v>1</v>
      </c>
      <c r="O78" s="12">
        <f t="shared" si="16"/>
        <v>1</v>
      </c>
      <c r="P78" s="12">
        <f t="shared" si="17"/>
        <v>1</v>
      </c>
      <c r="Q78" s="12">
        <f t="shared" si="18"/>
        <v>0</v>
      </c>
      <c r="R78" s="12" t="str">
        <f t="shared" si="3"/>
        <v/>
      </c>
      <c r="S78" s="12" t="str">
        <f t="shared" si="19"/>
        <v/>
      </c>
      <c r="T78" s="12">
        <f t="shared" ref="T78:V93" si="20">IF($P78=1,F78,IF($P78=2,F78+F77,IF($P78=3,F78+F77+F76,IF($P78=4,F78+F77+F76+F75,0))))*IF($N79=1,1,IF($P78=4,1,0))</f>
        <v>0</v>
      </c>
      <c r="U78" s="12">
        <f t="shared" si="20"/>
        <v>0</v>
      </c>
      <c r="V78" s="12">
        <f t="shared" si="20"/>
        <v>0</v>
      </c>
    </row>
    <row r="79" spans="2:22" x14ac:dyDescent="0.2">
      <c r="B79" s="6"/>
      <c r="C79" s="7">
        <v>37703</v>
      </c>
      <c r="D79" s="8" t="s">
        <v>31</v>
      </c>
      <c r="E79" s="8" t="s">
        <v>24</v>
      </c>
      <c r="F79" s="6">
        <v>562</v>
      </c>
      <c r="G79" s="6">
        <v>60</v>
      </c>
      <c r="H79" s="6">
        <v>28</v>
      </c>
      <c r="I79" s="6" t="s">
        <v>657</v>
      </c>
      <c r="J79" s="6" t="s">
        <v>18</v>
      </c>
      <c r="K79" s="6" t="s">
        <v>17</v>
      </c>
      <c r="L79" t="str">
        <f>VLOOKUP(E79,Lookup_Data!$C$7:$E$25,2,FALSE)</f>
        <v>England</v>
      </c>
      <c r="M79" t="str">
        <f>VLOOKUP(E79,Lookup_Data!$C$7:$E$25,3,FALSE)</f>
        <v>BUTTS</v>
      </c>
      <c r="N79" s="12">
        <f t="shared" si="15"/>
        <v>0</v>
      </c>
      <c r="O79" s="12">
        <f t="shared" si="16"/>
        <v>2</v>
      </c>
      <c r="P79" s="12">
        <f t="shared" si="17"/>
        <v>2</v>
      </c>
      <c r="Q79" s="12">
        <f t="shared" si="18"/>
        <v>0</v>
      </c>
      <c r="R79" s="12" t="str">
        <f t="shared" si="3"/>
        <v/>
      </c>
      <c r="S79" s="12" t="str">
        <f t="shared" si="19"/>
        <v/>
      </c>
      <c r="T79" s="12">
        <f t="shared" si="20"/>
        <v>0</v>
      </c>
      <c r="U79" s="12">
        <f t="shared" si="20"/>
        <v>0</v>
      </c>
      <c r="V79" s="12">
        <f t="shared" si="20"/>
        <v>0</v>
      </c>
    </row>
    <row r="80" spans="2:22" x14ac:dyDescent="0.2">
      <c r="B80" s="6"/>
      <c r="C80" s="7">
        <v>37691</v>
      </c>
      <c r="D80" s="8" t="s">
        <v>206</v>
      </c>
      <c r="E80" s="8" t="s">
        <v>24</v>
      </c>
      <c r="F80" s="6">
        <v>533</v>
      </c>
      <c r="G80" s="6">
        <v>60</v>
      </c>
      <c r="H80" s="6">
        <v>12</v>
      </c>
      <c r="I80" s="6" t="s">
        <v>657</v>
      </c>
      <c r="J80" s="6" t="s">
        <v>18</v>
      </c>
      <c r="K80" s="6" t="s">
        <v>17</v>
      </c>
      <c r="L80" t="str">
        <f>VLOOKUP(E80,Lookup_Data!$C$7:$E$25,2,FALSE)</f>
        <v>England</v>
      </c>
      <c r="M80" t="str">
        <f>VLOOKUP(E80,Lookup_Data!$C$7:$E$25,3,FALSE)</f>
        <v>BUTTS</v>
      </c>
      <c r="N80" s="12">
        <f t="shared" si="15"/>
        <v>0</v>
      </c>
      <c r="O80" s="12">
        <f t="shared" si="16"/>
        <v>3</v>
      </c>
      <c r="P80" s="12">
        <f t="shared" si="17"/>
        <v>3</v>
      </c>
      <c r="Q80" s="12">
        <f t="shared" si="18"/>
        <v>0</v>
      </c>
      <c r="R80" s="12" t="str">
        <f t="shared" si="3"/>
        <v/>
      </c>
      <c r="S80" s="12" t="str">
        <f t="shared" si="19"/>
        <v/>
      </c>
      <c r="T80" s="12">
        <f t="shared" si="20"/>
        <v>0</v>
      </c>
      <c r="U80" s="12">
        <f t="shared" si="20"/>
        <v>0</v>
      </c>
      <c r="V80" s="12">
        <f t="shared" si="20"/>
        <v>0</v>
      </c>
    </row>
    <row r="81" spans="2:22" x14ac:dyDescent="0.2">
      <c r="B81" s="6"/>
      <c r="C81" s="7">
        <v>37689</v>
      </c>
      <c r="D81" s="8" t="s">
        <v>71</v>
      </c>
      <c r="E81" s="8" t="s">
        <v>24</v>
      </c>
      <c r="F81" s="6">
        <v>532</v>
      </c>
      <c r="G81" s="6">
        <v>60</v>
      </c>
      <c r="H81" s="6">
        <v>17</v>
      </c>
      <c r="I81" s="6" t="s">
        <v>657</v>
      </c>
      <c r="J81" s="6" t="s">
        <v>18</v>
      </c>
      <c r="K81" s="6" t="s">
        <v>17</v>
      </c>
      <c r="L81" t="str">
        <f>VLOOKUP(E81,Lookup_Data!$C$7:$E$25,2,FALSE)</f>
        <v>England</v>
      </c>
      <c r="M81" t="str">
        <f>VLOOKUP(E81,Lookup_Data!$C$7:$E$25,3,FALSE)</f>
        <v>BUTTS</v>
      </c>
      <c r="N81" s="12">
        <f t="shared" si="15"/>
        <v>0</v>
      </c>
      <c r="O81" s="12">
        <f t="shared" si="16"/>
        <v>4</v>
      </c>
      <c r="P81" s="12">
        <f t="shared" si="17"/>
        <v>4</v>
      </c>
      <c r="Q81" s="12">
        <f t="shared" si="18"/>
        <v>1</v>
      </c>
      <c r="R81" s="12" t="str">
        <f t="shared" si="3"/>
        <v>A</v>
      </c>
      <c r="S81" s="12" t="str">
        <f t="shared" si="19"/>
        <v>Loughborough 'A'</v>
      </c>
      <c r="T81" s="12">
        <f t="shared" si="20"/>
        <v>2199</v>
      </c>
      <c r="U81" s="12">
        <f t="shared" si="20"/>
        <v>240</v>
      </c>
      <c r="V81" s="12">
        <f t="shared" si="20"/>
        <v>90</v>
      </c>
    </row>
    <row r="82" spans="2:22" x14ac:dyDescent="0.2">
      <c r="B82" s="6"/>
      <c r="C82" s="7">
        <v>37708</v>
      </c>
      <c r="D82" s="8" t="s">
        <v>94</v>
      </c>
      <c r="E82" s="8" t="s">
        <v>24</v>
      </c>
      <c r="F82" s="6">
        <v>528</v>
      </c>
      <c r="G82" s="6">
        <v>60</v>
      </c>
      <c r="H82" s="6">
        <v>16</v>
      </c>
      <c r="I82" s="6" t="s">
        <v>244</v>
      </c>
      <c r="J82" s="6" t="s">
        <v>18</v>
      </c>
      <c r="K82" s="6" t="s">
        <v>17</v>
      </c>
      <c r="L82" t="str">
        <f>VLOOKUP(E82,Lookup_Data!$C$7:$E$25,2,FALSE)</f>
        <v>England</v>
      </c>
      <c r="M82" t="str">
        <f>VLOOKUP(E82,Lookup_Data!$C$7:$E$25,3,FALSE)</f>
        <v>BUTTS</v>
      </c>
      <c r="N82" s="12">
        <f t="shared" si="15"/>
        <v>0</v>
      </c>
      <c r="O82" s="12">
        <f t="shared" si="16"/>
        <v>5</v>
      </c>
      <c r="P82" s="12">
        <f t="shared" si="17"/>
        <v>1</v>
      </c>
      <c r="Q82" s="12">
        <f t="shared" si="18"/>
        <v>0</v>
      </c>
      <c r="R82" s="12" t="str">
        <f t="shared" si="3"/>
        <v/>
      </c>
      <c r="S82" s="12" t="str">
        <f t="shared" si="19"/>
        <v/>
      </c>
      <c r="T82" s="12">
        <f t="shared" si="20"/>
        <v>0</v>
      </c>
      <c r="U82" s="12">
        <f t="shared" si="20"/>
        <v>0</v>
      </c>
      <c r="V82" s="12">
        <f t="shared" si="20"/>
        <v>0</v>
      </c>
    </row>
    <row r="83" spans="2:22" x14ac:dyDescent="0.2">
      <c r="B83" s="6"/>
      <c r="C83" s="7">
        <v>37694</v>
      </c>
      <c r="D83" s="8" t="s">
        <v>77</v>
      </c>
      <c r="E83" s="8" t="s">
        <v>24</v>
      </c>
      <c r="F83" s="6">
        <v>504</v>
      </c>
      <c r="G83" s="6">
        <v>60</v>
      </c>
      <c r="H83" s="6">
        <v>12</v>
      </c>
      <c r="I83" s="6" t="s">
        <v>657</v>
      </c>
      <c r="J83" s="6" t="s">
        <v>18</v>
      </c>
      <c r="K83" s="6" t="s">
        <v>53</v>
      </c>
      <c r="L83" t="str">
        <f>VLOOKUP(E83,Lookup_Data!$C$7:$E$25,2,FALSE)</f>
        <v>England</v>
      </c>
      <c r="M83" t="str">
        <f>VLOOKUP(E83,Lookup_Data!$C$7:$E$25,3,FALSE)</f>
        <v>BUTTS</v>
      </c>
      <c r="N83" s="12">
        <f t="shared" si="15"/>
        <v>0</v>
      </c>
      <c r="O83" s="12">
        <f t="shared" si="16"/>
        <v>6</v>
      </c>
      <c r="P83" s="12">
        <f t="shared" si="17"/>
        <v>2</v>
      </c>
      <c r="Q83" s="12">
        <f t="shared" si="18"/>
        <v>0</v>
      </c>
      <c r="R83" s="12" t="str">
        <f t="shared" si="3"/>
        <v/>
      </c>
      <c r="S83" s="12" t="str">
        <f t="shared" si="19"/>
        <v/>
      </c>
      <c r="T83" s="12">
        <f t="shared" si="20"/>
        <v>0</v>
      </c>
      <c r="U83" s="12">
        <f t="shared" si="20"/>
        <v>0</v>
      </c>
      <c r="V83" s="12">
        <f t="shared" si="20"/>
        <v>0</v>
      </c>
    </row>
    <row r="84" spans="2:22" x14ac:dyDescent="0.2">
      <c r="B84" s="6"/>
      <c r="C84" s="7">
        <v>37708</v>
      </c>
      <c r="D84" s="8" t="s">
        <v>95</v>
      </c>
      <c r="E84" s="8" t="s">
        <v>24</v>
      </c>
      <c r="F84" s="6">
        <v>503</v>
      </c>
      <c r="G84" s="6">
        <v>60</v>
      </c>
      <c r="H84" s="6">
        <v>11</v>
      </c>
      <c r="I84" s="6" t="s">
        <v>657</v>
      </c>
      <c r="J84" s="6" t="s">
        <v>18</v>
      </c>
      <c r="K84" s="6" t="s">
        <v>53</v>
      </c>
      <c r="L84" t="str">
        <f>VLOOKUP(E84,Lookup_Data!$C$7:$E$25,2,FALSE)</f>
        <v>England</v>
      </c>
      <c r="M84" t="str">
        <f>VLOOKUP(E84,Lookup_Data!$C$7:$E$25,3,FALSE)</f>
        <v>BUTTS</v>
      </c>
      <c r="N84" s="12">
        <f t="shared" si="15"/>
        <v>0</v>
      </c>
      <c r="O84" s="12">
        <f t="shared" si="16"/>
        <v>7</v>
      </c>
      <c r="P84" s="12">
        <f t="shared" si="17"/>
        <v>3</v>
      </c>
      <c r="Q84" s="12">
        <f t="shared" si="18"/>
        <v>0</v>
      </c>
      <c r="R84" s="12" t="str">
        <f t="shared" si="3"/>
        <v/>
      </c>
      <c r="S84" s="12" t="str">
        <f t="shared" si="19"/>
        <v/>
      </c>
      <c r="T84" s="12">
        <f t="shared" si="20"/>
        <v>0</v>
      </c>
      <c r="U84" s="12">
        <f t="shared" si="20"/>
        <v>0</v>
      </c>
      <c r="V84" s="12">
        <f t="shared" si="20"/>
        <v>0</v>
      </c>
    </row>
    <row r="85" spans="2:22" x14ac:dyDescent="0.2">
      <c r="B85" s="6"/>
      <c r="C85" s="7">
        <v>37701</v>
      </c>
      <c r="D85" s="8" t="s">
        <v>113</v>
      </c>
      <c r="E85" s="8" t="s">
        <v>24</v>
      </c>
      <c r="F85" s="6">
        <v>487</v>
      </c>
      <c r="G85" s="6">
        <v>60</v>
      </c>
      <c r="H85" s="6">
        <v>11</v>
      </c>
      <c r="I85" s="6" t="s">
        <v>244</v>
      </c>
      <c r="J85" s="6" t="s">
        <v>18</v>
      </c>
      <c r="K85" s="6" t="s">
        <v>53</v>
      </c>
      <c r="L85" t="str">
        <f>VLOOKUP(E85,Lookup_Data!$C$7:$E$25,2,FALSE)</f>
        <v>England</v>
      </c>
      <c r="M85" t="str">
        <f>VLOOKUP(E85,Lookup_Data!$C$7:$E$25,3,FALSE)</f>
        <v>BUTTS</v>
      </c>
      <c r="N85" s="12">
        <f t="shared" si="15"/>
        <v>0</v>
      </c>
      <c r="O85" s="12">
        <f t="shared" si="16"/>
        <v>8</v>
      </c>
      <c r="P85" s="12">
        <f t="shared" si="17"/>
        <v>4</v>
      </c>
      <c r="Q85" s="12">
        <f t="shared" si="18"/>
        <v>2</v>
      </c>
      <c r="R85" s="12" t="str">
        <f t="shared" si="3"/>
        <v>B</v>
      </c>
      <c r="S85" s="12" t="str">
        <f t="shared" si="19"/>
        <v>Loughborough 'B'</v>
      </c>
      <c r="T85" s="12">
        <f t="shared" si="20"/>
        <v>2022</v>
      </c>
      <c r="U85" s="12">
        <f t="shared" si="20"/>
        <v>240</v>
      </c>
      <c r="V85" s="12">
        <f t="shared" si="20"/>
        <v>50</v>
      </c>
    </row>
    <row r="86" spans="2:22" x14ac:dyDescent="0.2">
      <c r="B86" s="6"/>
      <c r="C86" s="7">
        <v>37702</v>
      </c>
      <c r="D86" s="8" t="s">
        <v>165</v>
      </c>
      <c r="E86" s="8" t="s">
        <v>24</v>
      </c>
      <c r="F86" s="6">
        <v>479</v>
      </c>
      <c r="G86" s="6">
        <v>60</v>
      </c>
      <c r="H86" s="6">
        <v>12</v>
      </c>
      <c r="I86" s="6" t="s">
        <v>657</v>
      </c>
      <c r="J86" s="6" t="s">
        <v>18</v>
      </c>
      <c r="K86" s="6" t="s">
        <v>17</v>
      </c>
      <c r="L86" t="str">
        <f>VLOOKUP(E86,Lookup_Data!$C$7:$E$25,2,FALSE)</f>
        <v>England</v>
      </c>
      <c r="M86" t="str">
        <f>VLOOKUP(E86,Lookup_Data!$C$7:$E$25,3,FALSE)</f>
        <v>BUTTS</v>
      </c>
      <c r="N86" s="12">
        <f t="shared" si="15"/>
        <v>0</v>
      </c>
      <c r="O86" s="12">
        <f t="shared" si="16"/>
        <v>9</v>
      </c>
      <c r="P86" s="12">
        <f t="shared" si="17"/>
        <v>1</v>
      </c>
      <c r="Q86" s="12">
        <f t="shared" si="18"/>
        <v>0</v>
      </c>
      <c r="R86" s="12" t="str">
        <f t="shared" si="3"/>
        <v/>
      </c>
      <c r="S86" s="12" t="str">
        <f t="shared" si="19"/>
        <v/>
      </c>
      <c r="T86" s="12">
        <f t="shared" si="20"/>
        <v>0</v>
      </c>
      <c r="U86" s="12">
        <f t="shared" si="20"/>
        <v>0</v>
      </c>
      <c r="V86" s="12">
        <f t="shared" si="20"/>
        <v>0</v>
      </c>
    </row>
    <row r="87" spans="2:22" x14ac:dyDescent="0.2">
      <c r="B87" s="6"/>
      <c r="C87" s="7">
        <v>37689</v>
      </c>
      <c r="D87" s="8" t="s">
        <v>157</v>
      </c>
      <c r="E87" s="8" t="s">
        <v>24</v>
      </c>
      <c r="F87" s="6">
        <v>434</v>
      </c>
      <c r="G87" s="6">
        <v>59</v>
      </c>
      <c r="H87" s="6">
        <v>0</v>
      </c>
      <c r="I87" s="6" t="s">
        <v>657</v>
      </c>
      <c r="J87" s="6" t="s">
        <v>18</v>
      </c>
      <c r="K87" s="6" t="s">
        <v>53</v>
      </c>
      <c r="L87" t="str">
        <f>VLOOKUP(E87,Lookup_Data!$C$7:$E$25,2,FALSE)</f>
        <v>England</v>
      </c>
      <c r="M87" t="str">
        <f>VLOOKUP(E87,Lookup_Data!$C$7:$E$25,3,FALSE)</f>
        <v>BUTTS</v>
      </c>
      <c r="N87" s="12">
        <f t="shared" si="15"/>
        <v>0</v>
      </c>
      <c r="O87" s="12">
        <f t="shared" si="16"/>
        <v>10</v>
      </c>
      <c r="P87" s="12">
        <f t="shared" si="17"/>
        <v>2</v>
      </c>
      <c r="Q87" s="12">
        <f t="shared" si="18"/>
        <v>3</v>
      </c>
      <c r="R87" s="12" t="str">
        <f t="shared" si="3"/>
        <v>C</v>
      </c>
      <c r="S87" s="12" t="str">
        <f t="shared" si="19"/>
        <v>Loughborough 'C'</v>
      </c>
      <c r="T87" s="12">
        <f t="shared" si="20"/>
        <v>913</v>
      </c>
      <c r="U87" s="12">
        <f t="shared" si="20"/>
        <v>119</v>
      </c>
      <c r="V87" s="12">
        <f t="shared" si="20"/>
        <v>12</v>
      </c>
    </row>
    <row r="88" spans="2:22" x14ac:dyDescent="0.2">
      <c r="B88" s="6"/>
      <c r="C88" s="7"/>
      <c r="D88" s="8" t="s">
        <v>82</v>
      </c>
      <c r="E88" s="8" t="s">
        <v>83</v>
      </c>
      <c r="F88" s="8">
        <v>537</v>
      </c>
      <c r="G88" s="6">
        <v>60</v>
      </c>
      <c r="H88" s="6">
        <v>22</v>
      </c>
      <c r="I88" s="6" t="s">
        <v>15</v>
      </c>
      <c r="J88" s="6" t="s">
        <v>18</v>
      </c>
      <c r="K88" s="6"/>
      <c r="L88" t="str">
        <f>VLOOKUP(E88,Lookup_Data!$C$7:$E$25,2,FALSE)</f>
        <v>England</v>
      </c>
      <c r="M88" t="str">
        <f>VLOOKUP(E88,Lookup_Data!$C$7:$E$25,3,FALSE)</f>
        <v>NEUAL</v>
      </c>
      <c r="N88" s="12">
        <f t="shared" si="15"/>
        <v>1</v>
      </c>
      <c r="O88" s="12">
        <f t="shared" si="16"/>
        <v>1</v>
      </c>
      <c r="P88" s="12">
        <f t="shared" si="17"/>
        <v>1</v>
      </c>
      <c r="Q88" s="12">
        <f t="shared" si="18"/>
        <v>0</v>
      </c>
      <c r="R88" s="12" t="str">
        <f>IF(Q88=1,"A",IF(Q88=2,"B",IF(Q88=3,"C",IF(Q88=4,"D",IF(Q88=5,"E",IF(Q88=6,"F",IF(Q88=7,"G",IF(Q88=8,"H",""))))))))</f>
        <v/>
      </c>
      <c r="S88" s="12" t="str">
        <f t="shared" si="19"/>
        <v/>
      </c>
      <c r="T88" s="12">
        <f t="shared" si="20"/>
        <v>0</v>
      </c>
      <c r="U88" s="12">
        <f t="shared" si="20"/>
        <v>0</v>
      </c>
      <c r="V88" s="12">
        <f t="shared" si="20"/>
        <v>0</v>
      </c>
    </row>
    <row r="89" spans="2:22" x14ac:dyDescent="0.2">
      <c r="B89" s="6"/>
      <c r="C89" s="7"/>
      <c r="D89" s="8" t="s">
        <v>120</v>
      </c>
      <c r="E89" s="8" t="s">
        <v>83</v>
      </c>
      <c r="F89" s="8">
        <v>469</v>
      </c>
      <c r="G89" s="6">
        <v>60</v>
      </c>
      <c r="H89" s="6">
        <v>7</v>
      </c>
      <c r="I89" s="6" t="s">
        <v>15</v>
      </c>
      <c r="J89" s="6" t="s">
        <v>18</v>
      </c>
      <c r="K89" s="6" t="s">
        <v>53</v>
      </c>
      <c r="L89" t="str">
        <f>VLOOKUP(E89,Lookup_Data!$C$7:$E$25,2,FALSE)</f>
        <v>England</v>
      </c>
      <c r="M89" t="str">
        <f>VLOOKUP(E89,Lookup_Data!$C$7:$E$25,3,FALSE)</f>
        <v>NEUAL</v>
      </c>
      <c r="N89" s="12">
        <f t="shared" si="15"/>
        <v>0</v>
      </c>
      <c r="O89" s="12">
        <f t="shared" si="16"/>
        <v>2</v>
      </c>
      <c r="P89" s="12">
        <f t="shared" si="17"/>
        <v>2</v>
      </c>
      <c r="Q89" s="12">
        <f t="shared" si="18"/>
        <v>0</v>
      </c>
      <c r="R89" s="12" t="str">
        <f t="shared" si="3"/>
        <v/>
      </c>
      <c r="S89" s="12" t="str">
        <f t="shared" si="19"/>
        <v/>
      </c>
      <c r="T89" s="12">
        <f t="shared" si="20"/>
        <v>0</v>
      </c>
      <c r="U89" s="12">
        <f t="shared" si="20"/>
        <v>0</v>
      </c>
      <c r="V89" s="12">
        <f t="shared" si="20"/>
        <v>0</v>
      </c>
    </row>
    <row r="90" spans="2:22" x14ac:dyDescent="0.2">
      <c r="B90" s="6"/>
      <c r="C90" s="7"/>
      <c r="D90" s="8" t="s">
        <v>119</v>
      </c>
      <c r="E90" s="8" t="s">
        <v>83</v>
      </c>
      <c r="F90" s="8">
        <v>460</v>
      </c>
      <c r="G90" s="6">
        <v>60</v>
      </c>
      <c r="H90" s="6">
        <v>5</v>
      </c>
      <c r="I90" s="6" t="s">
        <v>15</v>
      </c>
      <c r="J90" s="6" t="s">
        <v>18</v>
      </c>
      <c r="K90" s="6" t="s">
        <v>53</v>
      </c>
      <c r="L90" t="str">
        <f>VLOOKUP(E90,Lookup_Data!$C$7:$E$25,2,FALSE)</f>
        <v>England</v>
      </c>
      <c r="M90" t="str">
        <f>VLOOKUP(E90,Lookup_Data!$C$7:$E$25,3,FALSE)</f>
        <v>NEUAL</v>
      </c>
      <c r="N90" s="12">
        <f t="shared" si="15"/>
        <v>0</v>
      </c>
      <c r="O90" s="12">
        <f t="shared" si="16"/>
        <v>3</v>
      </c>
      <c r="P90" s="12">
        <f t="shared" si="17"/>
        <v>3</v>
      </c>
      <c r="Q90" s="12">
        <f t="shared" si="18"/>
        <v>0</v>
      </c>
      <c r="R90" s="12" t="str">
        <f t="shared" si="3"/>
        <v/>
      </c>
      <c r="S90" s="12" t="str">
        <f t="shared" si="19"/>
        <v/>
      </c>
      <c r="T90" s="12">
        <f t="shared" si="20"/>
        <v>0</v>
      </c>
      <c r="U90" s="12">
        <f t="shared" si="20"/>
        <v>0</v>
      </c>
      <c r="V90" s="12">
        <f t="shared" si="20"/>
        <v>0</v>
      </c>
    </row>
    <row r="91" spans="2:22" x14ac:dyDescent="0.2">
      <c r="B91" s="6"/>
      <c r="C91" s="7"/>
      <c r="D91" s="8" t="s">
        <v>167</v>
      </c>
      <c r="E91" s="8" t="s">
        <v>83</v>
      </c>
      <c r="F91" s="8">
        <v>401</v>
      </c>
      <c r="G91" s="6">
        <v>59</v>
      </c>
      <c r="H91" s="6">
        <v>4</v>
      </c>
      <c r="I91" s="6" t="s">
        <v>15</v>
      </c>
      <c r="J91" s="6" t="s">
        <v>18</v>
      </c>
      <c r="K91" s="6" t="s">
        <v>53</v>
      </c>
      <c r="L91" t="str">
        <f>VLOOKUP(E91,Lookup_Data!$C$7:$E$25,2,FALSE)</f>
        <v>England</v>
      </c>
      <c r="M91" t="str">
        <f>VLOOKUP(E91,Lookup_Data!$C$7:$E$25,3,FALSE)</f>
        <v>NEUAL</v>
      </c>
      <c r="N91" s="12">
        <f t="shared" si="15"/>
        <v>0</v>
      </c>
      <c r="O91" s="12">
        <f t="shared" si="16"/>
        <v>4</v>
      </c>
      <c r="P91" s="12">
        <f t="shared" si="17"/>
        <v>4</v>
      </c>
      <c r="Q91" s="12">
        <f t="shared" si="18"/>
        <v>1</v>
      </c>
      <c r="R91" s="12" t="str">
        <f t="shared" si="3"/>
        <v>A</v>
      </c>
      <c r="S91" s="12" t="str">
        <f t="shared" si="19"/>
        <v>Northumbria 'A'</v>
      </c>
      <c r="T91" s="12">
        <f t="shared" si="20"/>
        <v>1867</v>
      </c>
      <c r="U91" s="12">
        <f t="shared" si="20"/>
        <v>239</v>
      </c>
      <c r="V91" s="12">
        <f t="shared" si="20"/>
        <v>38</v>
      </c>
    </row>
    <row r="92" spans="2:22" x14ac:dyDescent="0.2">
      <c r="B92" s="6"/>
      <c r="C92" s="7"/>
      <c r="D92" s="8" t="s">
        <v>178</v>
      </c>
      <c r="E92" s="8" t="s">
        <v>83</v>
      </c>
      <c r="F92" s="8">
        <v>363</v>
      </c>
      <c r="G92" s="6">
        <v>58</v>
      </c>
      <c r="H92" s="6">
        <v>6</v>
      </c>
      <c r="I92" s="6" t="s">
        <v>22</v>
      </c>
      <c r="J92" s="6" t="s">
        <v>18</v>
      </c>
      <c r="K92" s="6"/>
      <c r="L92" t="str">
        <f>VLOOKUP(E92,Lookup_Data!$C$7:$E$25,2,FALSE)</f>
        <v>England</v>
      </c>
      <c r="M92" t="str">
        <f>VLOOKUP(E92,Lookup_Data!$C$7:$E$25,3,FALSE)</f>
        <v>NEUAL</v>
      </c>
      <c r="N92" s="12">
        <f t="shared" si="15"/>
        <v>0</v>
      </c>
      <c r="O92" s="12">
        <f t="shared" si="16"/>
        <v>5</v>
      </c>
      <c r="P92" s="12">
        <f t="shared" si="17"/>
        <v>1</v>
      </c>
      <c r="Q92" s="12">
        <f t="shared" si="18"/>
        <v>0</v>
      </c>
      <c r="R92" s="12" t="str">
        <f t="shared" si="3"/>
        <v/>
      </c>
      <c r="S92" s="12" t="str">
        <f t="shared" si="19"/>
        <v/>
      </c>
      <c r="T92" s="12">
        <f t="shared" si="20"/>
        <v>0</v>
      </c>
      <c r="U92" s="12">
        <f t="shared" si="20"/>
        <v>0</v>
      </c>
      <c r="V92" s="12">
        <f t="shared" si="20"/>
        <v>0</v>
      </c>
    </row>
    <row r="93" spans="2:22" x14ac:dyDescent="0.2">
      <c r="B93" s="6"/>
      <c r="C93" s="7"/>
      <c r="D93" s="8" t="s">
        <v>645</v>
      </c>
      <c r="E93" s="8" t="s">
        <v>83</v>
      </c>
      <c r="F93" s="8">
        <v>341</v>
      </c>
      <c r="G93" s="6">
        <v>57</v>
      </c>
      <c r="H93" s="6">
        <v>0</v>
      </c>
      <c r="I93" s="6" t="s">
        <v>15</v>
      </c>
      <c r="J93" s="6" t="s">
        <v>18</v>
      </c>
      <c r="K93" s="6" t="s">
        <v>53</v>
      </c>
      <c r="L93" t="str">
        <f>VLOOKUP(E93,Lookup_Data!$C$7:$E$25,2,FALSE)</f>
        <v>England</v>
      </c>
      <c r="M93" t="str">
        <f>VLOOKUP(E93,Lookup_Data!$C$7:$E$25,3,FALSE)</f>
        <v>NEUAL</v>
      </c>
      <c r="N93" s="12">
        <f t="shared" si="15"/>
        <v>0</v>
      </c>
      <c r="O93" s="12">
        <f t="shared" si="16"/>
        <v>6</v>
      </c>
      <c r="P93" s="12">
        <f t="shared" si="17"/>
        <v>2</v>
      </c>
      <c r="Q93" s="12">
        <f t="shared" si="18"/>
        <v>0</v>
      </c>
      <c r="R93" s="12" t="str">
        <f t="shared" si="3"/>
        <v/>
      </c>
      <c r="S93" s="12" t="str">
        <f t="shared" si="19"/>
        <v/>
      </c>
      <c r="T93" s="12">
        <f t="shared" si="20"/>
        <v>0</v>
      </c>
      <c r="U93" s="12">
        <f t="shared" si="20"/>
        <v>0</v>
      </c>
      <c r="V93" s="12">
        <f t="shared" si="20"/>
        <v>0</v>
      </c>
    </row>
    <row r="94" spans="2:22" x14ac:dyDescent="0.2">
      <c r="B94" s="6"/>
      <c r="C94" s="7"/>
      <c r="D94" s="8" t="s">
        <v>411</v>
      </c>
      <c r="E94" s="8" t="s">
        <v>83</v>
      </c>
      <c r="F94" s="8">
        <v>281</v>
      </c>
      <c r="G94" s="6">
        <v>58</v>
      </c>
      <c r="H94" s="6">
        <v>2</v>
      </c>
      <c r="I94" s="6" t="s">
        <v>15</v>
      </c>
      <c r="J94" s="6" t="s">
        <v>18</v>
      </c>
      <c r="K94" s="6"/>
      <c r="L94" t="str">
        <f>VLOOKUP(E94,Lookup_Data!$C$7:$E$25,2,FALSE)</f>
        <v>England</v>
      </c>
      <c r="M94" t="str">
        <f>VLOOKUP(E94,Lookup_Data!$C$7:$E$25,3,FALSE)</f>
        <v>NEUAL</v>
      </c>
      <c r="N94" s="12">
        <f t="shared" si="15"/>
        <v>0</v>
      </c>
      <c r="O94" s="12">
        <f t="shared" si="16"/>
        <v>7</v>
      </c>
      <c r="P94" s="12">
        <f t="shared" si="17"/>
        <v>3</v>
      </c>
      <c r="Q94" s="12">
        <f t="shared" si="18"/>
        <v>2</v>
      </c>
      <c r="R94" s="12" t="str">
        <f t="shared" si="3"/>
        <v>B</v>
      </c>
      <c r="S94" s="12" t="str">
        <f t="shared" si="19"/>
        <v>Northumbria 'B'</v>
      </c>
      <c r="T94" s="12">
        <f t="shared" ref="T94:V105" si="21">IF($P94=1,F94,IF($P94=2,F94+F93,IF($P94=3,F94+F93+F92,IF($P94=4,F94+F93+F92+F91,0))))*IF($N95=1,1,IF($P94=4,1,0))</f>
        <v>985</v>
      </c>
      <c r="U94" s="12">
        <f t="shared" si="21"/>
        <v>173</v>
      </c>
      <c r="V94" s="12">
        <f t="shared" si="21"/>
        <v>8</v>
      </c>
    </row>
    <row r="95" spans="2:22" x14ac:dyDescent="0.2">
      <c r="B95" s="6"/>
      <c r="C95" s="7">
        <v>37681</v>
      </c>
      <c r="D95" s="8" t="s">
        <v>210</v>
      </c>
      <c r="E95" s="8" t="s">
        <v>211</v>
      </c>
      <c r="F95" s="6">
        <v>536</v>
      </c>
      <c r="G95" s="6">
        <v>60</v>
      </c>
      <c r="H95" s="6"/>
      <c r="I95" s="6" t="s">
        <v>15</v>
      </c>
      <c r="J95" s="6" t="s">
        <v>18</v>
      </c>
      <c r="K95" s="6" t="s">
        <v>53</v>
      </c>
      <c r="L95" t="str">
        <f>VLOOKUP(E95,Lookup_Data!$C$7:$E$25,2,FALSE)</f>
        <v>England</v>
      </c>
      <c r="M95" t="str">
        <f>VLOOKUP(E95,Lookup_Data!$C$7:$E$25,3,FALSE)</f>
        <v>BUTTS</v>
      </c>
      <c r="N95" s="12">
        <f t="shared" si="15"/>
        <v>1</v>
      </c>
      <c r="O95" s="12">
        <f t="shared" si="16"/>
        <v>1</v>
      </c>
      <c r="P95" s="12">
        <f t="shared" si="17"/>
        <v>1</v>
      </c>
      <c r="Q95" s="12">
        <f t="shared" si="18"/>
        <v>0</v>
      </c>
      <c r="R95" s="12" t="str">
        <f t="shared" si="3"/>
        <v/>
      </c>
      <c r="S95" s="12" t="str">
        <f t="shared" si="19"/>
        <v/>
      </c>
      <c r="T95" s="12">
        <f t="shared" si="21"/>
        <v>0</v>
      </c>
      <c r="U95" s="12">
        <f t="shared" si="21"/>
        <v>0</v>
      </c>
      <c r="V95" s="12">
        <f t="shared" si="21"/>
        <v>0</v>
      </c>
    </row>
    <row r="96" spans="2:22" x14ac:dyDescent="0.2">
      <c r="B96" s="6"/>
      <c r="C96" s="7">
        <v>37702</v>
      </c>
      <c r="D96" s="8" t="s">
        <v>214</v>
      </c>
      <c r="E96" s="8" t="s">
        <v>211</v>
      </c>
      <c r="F96" s="6">
        <v>533</v>
      </c>
      <c r="G96" s="6">
        <v>60</v>
      </c>
      <c r="H96" s="6"/>
      <c r="I96" s="6" t="s">
        <v>22</v>
      </c>
      <c r="J96" s="6" t="s">
        <v>18</v>
      </c>
      <c r="K96" s="6" t="s">
        <v>17</v>
      </c>
      <c r="L96" t="str">
        <f>VLOOKUP(E96,Lookup_Data!$C$7:$E$25,2,FALSE)</f>
        <v>England</v>
      </c>
      <c r="M96" t="str">
        <f>VLOOKUP(E96,Lookup_Data!$C$7:$E$25,3,FALSE)</f>
        <v>BUTTS</v>
      </c>
      <c r="N96" s="12">
        <f t="shared" si="15"/>
        <v>0</v>
      </c>
      <c r="O96" s="12">
        <f t="shared" si="16"/>
        <v>2</v>
      </c>
      <c r="P96" s="12">
        <f t="shared" si="17"/>
        <v>2</v>
      </c>
      <c r="Q96" s="12">
        <f t="shared" si="18"/>
        <v>0</v>
      </c>
      <c r="R96" s="12" t="str">
        <f t="shared" si="3"/>
        <v/>
      </c>
      <c r="S96" s="12" t="str">
        <f t="shared" si="19"/>
        <v/>
      </c>
      <c r="T96" s="12">
        <f t="shared" si="21"/>
        <v>0</v>
      </c>
      <c r="U96" s="12">
        <f t="shared" si="21"/>
        <v>0</v>
      </c>
      <c r="V96" s="12">
        <f t="shared" si="21"/>
        <v>0</v>
      </c>
    </row>
    <row r="97" spans="2:22" x14ac:dyDescent="0.2">
      <c r="B97" s="6"/>
      <c r="C97" s="7">
        <v>37689</v>
      </c>
      <c r="D97" s="8" t="s">
        <v>219</v>
      </c>
      <c r="E97" s="8" t="s">
        <v>211</v>
      </c>
      <c r="F97" s="6">
        <v>507</v>
      </c>
      <c r="G97" s="6">
        <v>60</v>
      </c>
      <c r="H97" s="6"/>
      <c r="I97" s="6" t="s">
        <v>15</v>
      </c>
      <c r="J97" s="6" t="s">
        <v>18</v>
      </c>
      <c r="K97" s="6" t="s">
        <v>17</v>
      </c>
      <c r="L97" t="str">
        <f>VLOOKUP(E97,Lookup_Data!$C$7:$E$25,2,FALSE)</f>
        <v>England</v>
      </c>
      <c r="M97" t="str">
        <f>VLOOKUP(E97,Lookup_Data!$C$7:$E$25,3,FALSE)</f>
        <v>BUTTS</v>
      </c>
      <c r="N97" s="12">
        <f t="shared" si="15"/>
        <v>0</v>
      </c>
      <c r="O97" s="12">
        <f t="shared" si="16"/>
        <v>3</v>
      </c>
      <c r="P97" s="12">
        <f t="shared" si="17"/>
        <v>3</v>
      </c>
      <c r="Q97" s="12">
        <f t="shared" si="18"/>
        <v>0</v>
      </c>
      <c r="R97" s="12" t="str">
        <f t="shared" si="3"/>
        <v/>
      </c>
      <c r="S97" s="12" t="str">
        <f t="shared" si="19"/>
        <v/>
      </c>
      <c r="T97" s="12">
        <f t="shared" si="21"/>
        <v>0</v>
      </c>
      <c r="U97" s="12">
        <f t="shared" si="21"/>
        <v>0</v>
      </c>
      <c r="V97" s="12">
        <f t="shared" si="21"/>
        <v>0</v>
      </c>
    </row>
    <row r="98" spans="2:22" x14ac:dyDescent="0.2">
      <c r="B98" s="6"/>
      <c r="C98" s="7">
        <v>37685</v>
      </c>
      <c r="D98" s="8" t="s">
        <v>226</v>
      </c>
      <c r="E98" s="8" t="s">
        <v>211</v>
      </c>
      <c r="F98" s="6">
        <v>505</v>
      </c>
      <c r="G98" s="6">
        <v>60</v>
      </c>
      <c r="H98" s="6">
        <v>8</v>
      </c>
      <c r="I98" s="6" t="s">
        <v>15</v>
      </c>
      <c r="J98" s="6" t="s">
        <v>18</v>
      </c>
      <c r="K98" s="6" t="s">
        <v>53</v>
      </c>
      <c r="L98" t="str">
        <f>VLOOKUP(E98,Lookup_Data!$C$7:$E$25,2,FALSE)</f>
        <v>England</v>
      </c>
      <c r="M98" t="str">
        <f>VLOOKUP(E98,Lookup_Data!$C$7:$E$25,3,FALSE)</f>
        <v>BUTTS</v>
      </c>
      <c r="N98" s="12">
        <f t="shared" si="15"/>
        <v>0</v>
      </c>
      <c r="O98" s="12">
        <f t="shared" si="16"/>
        <v>4</v>
      </c>
      <c r="P98" s="12">
        <f t="shared" si="17"/>
        <v>4</v>
      </c>
      <c r="Q98" s="12">
        <f t="shared" si="18"/>
        <v>1</v>
      </c>
      <c r="R98" s="12" t="str">
        <f t="shared" si="3"/>
        <v>A</v>
      </c>
      <c r="S98" s="12" t="str">
        <f t="shared" si="19"/>
        <v>Nottingham 'A'</v>
      </c>
      <c r="T98" s="12">
        <f t="shared" si="21"/>
        <v>2081</v>
      </c>
      <c r="U98" s="12">
        <f t="shared" si="21"/>
        <v>240</v>
      </c>
      <c r="V98" s="12">
        <f t="shared" si="21"/>
        <v>8</v>
      </c>
    </row>
    <row r="99" spans="2:22" x14ac:dyDescent="0.2">
      <c r="B99" s="6"/>
      <c r="C99" s="7">
        <v>37689</v>
      </c>
      <c r="D99" s="8" t="s">
        <v>341</v>
      </c>
      <c r="E99" s="8" t="s">
        <v>211</v>
      </c>
      <c r="F99" s="6">
        <v>502</v>
      </c>
      <c r="G99" s="6">
        <v>60</v>
      </c>
      <c r="H99" s="6">
        <v>11</v>
      </c>
      <c r="I99" s="6" t="s">
        <v>15</v>
      </c>
      <c r="J99" s="6" t="s">
        <v>18</v>
      </c>
      <c r="K99" s="6" t="s">
        <v>53</v>
      </c>
      <c r="L99" t="str">
        <f>VLOOKUP(E99,Lookup_Data!$C$7:$E$25,2,FALSE)</f>
        <v>England</v>
      </c>
      <c r="M99" t="str">
        <f>VLOOKUP(E99,Lookup_Data!$C$7:$E$25,3,FALSE)</f>
        <v>BUTTS</v>
      </c>
      <c r="N99" s="12">
        <f t="shared" si="15"/>
        <v>0</v>
      </c>
      <c r="O99" s="12">
        <f t="shared" si="16"/>
        <v>5</v>
      </c>
      <c r="P99" s="12">
        <f t="shared" si="17"/>
        <v>1</v>
      </c>
      <c r="Q99" s="12">
        <f t="shared" si="18"/>
        <v>0</v>
      </c>
      <c r="R99" s="12" t="str">
        <f t="shared" si="3"/>
        <v/>
      </c>
      <c r="S99" s="12" t="str">
        <f t="shared" si="19"/>
        <v/>
      </c>
      <c r="T99" s="12">
        <f t="shared" si="21"/>
        <v>0</v>
      </c>
      <c r="U99" s="12">
        <f t="shared" si="21"/>
        <v>0</v>
      </c>
      <c r="V99" s="12">
        <f t="shared" si="21"/>
        <v>0</v>
      </c>
    </row>
    <row r="100" spans="2:22" x14ac:dyDescent="0.2">
      <c r="B100" s="6"/>
      <c r="C100" s="7">
        <v>37689</v>
      </c>
      <c r="D100" s="8" t="s">
        <v>324</v>
      </c>
      <c r="E100" s="8" t="s">
        <v>211</v>
      </c>
      <c r="F100" s="6">
        <v>482</v>
      </c>
      <c r="G100" s="6">
        <v>60</v>
      </c>
      <c r="H100" s="6">
        <v>9</v>
      </c>
      <c r="I100" s="6" t="s">
        <v>22</v>
      </c>
      <c r="J100" s="6" t="s">
        <v>18</v>
      </c>
      <c r="K100" s="6" t="s">
        <v>17</v>
      </c>
      <c r="L100" t="str">
        <f>VLOOKUP(E100,Lookup_Data!$C$7:$E$25,2,FALSE)</f>
        <v>England</v>
      </c>
      <c r="M100" t="str">
        <f>VLOOKUP(E100,Lookup_Data!$C$7:$E$25,3,FALSE)</f>
        <v>BUTTS</v>
      </c>
      <c r="N100" s="12">
        <f t="shared" si="15"/>
        <v>0</v>
      </c>
      <c r="O100" s="12">
        <f t="shared" si="16"/>
        <v>6</v>
      </c>
      <c r="P100" s="12">
        <f t="shared" si="17"/>
        <v>2</v>
      </c>
      <c r="Q100" s="12">
        <f t="shared" si="18"/>
        <v>0</v>
      </c>
      <c r="R100" s="12" t="str">
        <f t="shared" si="3"/>
        <v/>
      </c>
      <c r="S100" s="12" t="str">
        <f t="shared" si="19"/>
        <v/>
      </c>
      <c r="T100" s="12">
        <f t="shared" si="21"/>
        <v>0</v>
      </c>
      <c r="U100" s="12">
        <f t="shared" si="21"/>
        <v>0</v>
      </c>
      <c r="V100" s="12">
        <f t="shared" si="21"/>
        <v>0</v>
      </c>
    </row>
    <row r="101" spans="2:22" x14ac:dyDescent="0.2">
      <c r="B101" s="6"/>
      <c r="C101" s="7">
        <v>37689</v>
      </c>
      <c r="D101" s="8" t="s">
        <v>235</v>
      </c>
      <c r="E101" s="8" t="s">
        <v>211</v>
      </c>
      <c r="F101" s="6">
        <v>479</v>
      </c>
      <c r="G101" s="6">
        <v>60</v>
      </c>
      <c r="H101" s="6">
        <v>10</v>
      </c>
      <c r="I101" s="6" t="s">
        <v>15</v>
      </c>
      <c r="J101" s="6" t="s">
        <v>18</v>
      </c>
      <c r="K101" s="6" t="s">
        <v>53</v>
      </c>
      <c r="L101" t="str">
        <f>VLOOKUP(E101,Lookup_Data!$C$7:$E$25,2,FALSE)</f>
        <v>England</v>
      </c>
      <c r="M101" t="str">
        <f>VLOOKUP(E101,Lookup_Data!$C$7:$E$25,3,FALSE)</f>
        <v>BUTTS</v>
      </c>
      <c r="N101" s="12">
        <f t="shared" si="15"/>
        <v>0</v>
      </c>
      <c r="O101" s="12">
        <f t="shared" si="16"/>
        <v>7</v>
      </c>
      <c r="P101" s="12">
        <f t="shared" si="17"/>
        <v>3</v>
      </c>
      <c r="Q101" s="12">
        <f t="shared" si="18"/>
        <v>0</v>
      </c>
      <c r="R101" s="12" t="str">
        <f t="shared" si="3"/>
        <v/>
      </c>
      <c r="S101" s="12" t="str">
        <f t="shared" si="19"/>
        <v/>
      </c>
      <c r="T101" s="12">
        <f t="shared" si="21"/>
        <v>0</v>
      </c>
      <c r="U101" s="12">
        <f t="shared" si="21"/>
        <v>0</v>
      </c>
      <c r="V101" s="12">
        <f t="shared" si="21"/>
        <v>0</v>
      </c>
    </row>
    <row r="102" spans="2:22" x14ac:dyDescent="0.2">
      <c r="B102" s="6"/>
      <c r="C102" s="7">
        <v>37685</v>
      </c>
      <c r="D102" s="8" t="s">
        <v>257</v>
      </c>
      <c r="E102" s="8" t="s">
        <v>211</v>
      </c>
      <c r="F102" s="6">
        <v>468</v>
      </c>
      <c r="G102" s="6">
        <v>60</v>
      </c>
      <c r="H102" s="6">
        <v>11</v>
      </c>
      <c r="I102" s="6" t="s">
        <v>15</v>
      </c>
      <c r="J102" s="6" t="s">
        <v>18</v>
      </c>
      <c r="K102" s="6" t="s">
        <v>53</v>
      </c>
      <c r="L102" t="str">
        <f>VLOOKUP(E102,Lookup_Data!$C$7:$E$25,2,FALSE)</f>
        <v>England</v>
      </c>
      <c r="M102" t="str">
        <f>VLOOKUP(E102,Lookup_Data!$C$7:$E$25,3,FALSE)</f>
        <v>BUTTS</v>
      </c>
      <c r="N102" s="12">
        <f t="shared" si="15"/>
        <v>0</v>
      </c>
      <c r="O102" s="12">
        <f t="shared" si="16"/>
        <v>8</v>
      </c>
      <c r="P102" s="12">
        <f t="shared" si="17"/>
        <v>4</v>
      </c>
      <c r="Q102" s="12">
        <f t="shared" si="18"/>
        <v>2</v>
      </c>
      <c r="R102" s="12" t="str">
        <f t="shared" si="3"/>
        <v>B</v>
      </c>
      <c r="S102" s="12" t="str">
        <f t="shared" si="19"/>
        <v>Nottingham 'B'</v>
      </c>
      <c r="T102" s="12">
        <f t="shared" si="21"/>
        <v>1931</v>
      </c>
      <c r="U102" s="12">
        <f t="shared" si="21"/>
        <v>240</v>
      </c>
      <c r="V102" s="12">
        <f t="shared" si="21"/>
        <v>41</v>
      </c>
    </row>
    <row r="103" spans="2:22" x14ac:dyDescent="0.2">
      <c r="B103" s="6"/>
      <c r="C103" s="7">
        <v>37689</v>
      </c>
      <c r="D103" s="8" t="s">
        <v>228</v>
      </c>
      <c r="E103" s="8" t="s">
        <v>211</v>
      </c>
      <c r="F103" s="6">
        <v>462</v>
      </c>
      <c r="G103" s="6">
        <v>60</v>
      </c>
      <c r="H103" s="6">
        <v>6</v>
      </c>
      <c r="I103" s="6" t="s">
        <v>15</v>
      </c>
      <c r="J103" s="6" t="s">
        <v>18</v>
      </c>
      <c r="K103" s="6" t="s">
        <v>17</v>
      </c>
      <c r="L103" t="str">
        <f>VLOOKUP(E103,Lookup_Data!$C$7:$E$25,2,FALSE)</f>
        <v>England</v>
      </c>
      <c r="M103" t="str">
        <f>VLOOKUP(E103,Lookup_Data!$C$7:$E$25,3,FALSE)</f>
        <v>BUTTS</v>
      </c>
      <c r="N103" s="12">
        <f t="shared" si="15"/>
        <v>0</v>
      </c>
      <c r="O103" s="12">
        <f t="shared" si="16"/>
        <v>9</v>
      </c>
      <c r="P103" s="12">
        <f t="shared" si="17"/>
        <v>1</v>
      </c>
      <c r="Q103" s="12">
        <f t="shared" si="18"/>
        <v>0</v>
      </c>
      <c r="R103" s="12" t="str">
        <f t="shared" si="3"/>
        <v/>
      </c>
      <c r="S103" s="12" t="str">
        <f t="shared" si="19"/>
        <v/>
      </c>
      <c r="T103" s="12">
        <f t="shared" si="21"/>
        <v>0</v>
      </c>
      <c r="U103" s="12">
        <f t="shared" si="21"/>
        <v>0</v>
      </c>
      <c r="V103" s="12">
        <f t="shared" si="21"/>
        <v>0</v>
      </c>
    </row>
    <row r="104" spans="2:22" x14ac:dyDescent="0.2">
      <c r="B104" s="6"/>
      <c r="C104" s="7">
        <v>37685</v>
      </c>
      <c r="D104" s="8" t="s">
        <v>283</v>
      </c>
      <c r="E104" s="8" t="s">
        <v>211</v>
      </c>
      <c r="F104" s="6">
        <v>442</v>
      </c>
      <c r="G104" s="6">
        <v>59</v>
      </c>
      <c r="H104" s="6">
        <v>4</v>
      </c>
      <c r="I104" s="6" t="s">
        <v>22</v>
      </c>
      <c r="J104" s="6" t="s">
        <v>18</v>
      </c>
      <c r="K104" s="6" t="s">
        <v>53</v>
      </c>
      <c r="L104" t="str">
        <f>VLOOKUP(E104,Lookup_Data!$C$7:$E$25,2,FALSE)</f>
        <v>England</v>
      </c>
      <c r="M104" t="str">
        <f>VLOOKUP(E104,Lookup_Data!$C$7:$E$25,3,FALSE)</f>
        <v>BUTTS</v>
      </c>
      <c r="N104" s="12">
        <f t="shared" si="15"/>
        <v>0</v>
      </c>
      <c r="O104" s="12">
        <f t="shared" si="16"/>
        <v>10</v>
      </c>
      <c r="P104" s="12">
        <f t="shared" si="17"/>
        <v>2</v>
      </c>
      <c r="Q104" s="12">
        <f t="shared" si="18"/>
        <v>3</v>
      </c>
      <c r="R104" s="12" t="str">
        <f t="shared" si="3"/>
        <v>C</v>
      </c>
      <c r="S104" s="12" t="str">
        <f t="shared" si="19"/>
        <v>Nottingham 'C'</v>
      </c>
      <c r="T104" s="12">
        <f t="shared" si="21"/>
        <v>904</v>
      </c>
      <c r="U104" s="12">
        <f t="shared" si="21"/>
        <v>119</v>
      </c>
      <c r="V104" s="12">
        <f t="shared" si="21"/>
        <v>10</v>
      </c>
    </row>
    <row r="105" spans="2:22" x14ac:dyDescent="0.2">
      <c r="B105" s="6"/>
      <c r="C105" s="7">
        <v>37689</v>
      </c>
      <c r="D105" s="8" t="s">
        <v>25</v>
      </c>
      <c r="E105" s="8" t="s">
        <v>26</v>
      </c>
      <c r="F105" s="6">
        <v>561</v>
      </c>
      <c r="G105" s="6">
        <v>60</v>
      </c>
      <c r="H105" s="6">
        <v>24</v>
      </c>
      <c r="I105" s="6" t="s">
        <v>15</v>
      </c>
      <c r="J105" s="6" t="s">
        <v>18</v>
      </c>
      <c r="K105" s="6" t="s">
        <v>17</v>
      </c>
      <c r="L105" t="str">
        <f>VLOOKUP(E105,Lookup_Data!$C$7:$E$25,2,FALSE)</f>
        <v>England</v>
      </c>
      <c r="M105" t="str">
        <f>VLOOKUP(E105,Lookup_Data!$C$7:$E$25,3,FALSE)</f>
        <v>BUTTS</v>
      </c>
      <c r="N105" s="12">
        <f t="shared" si="15"/>
        <v>1</v>
      </c>
      <c r="O105" s="12">
        <f t="shared" si="16"/>
        <v>1</v>
      </c>
      <c r="P105" s="12">
        <f t="shared" si="17"/>
        <v>1</v>
      </c>
      <c r="Q105" s="12">
        <f t="shared" si="18"/>
        <v>0</v>
      </c>
      <c r="R105" s="12" t="str">
        <f t="shared" si="3"/>
        <v/>
      </c>
      <c r="S105" s="12" t="str">
        <f t="shared" si="19"/>
        <v/>
      </c>
      <c r="T105" s="12">
        <f t="shared" si="21"/>
        <v>0</v>
      </c>
      <c r="U105" s="12">
        <f t="shared" si="21"/>
        <v>0</v>
      </c>
      <c r="V105" s="12">
        <f t="shared" si="21"/>
        <v>0</v>
      </c>
    </row>
    <row r="106" spans="2:22" x14ac:dyDescent="0.2">
      <c r="B106" s="6"/>
      <c r="C106" s="7">
        <v>37683</v>
      </c>
      <c r="D106" s="8" t="s">
        <v>51</v>
      </c>
      <c r="E106" s="8" t="s">
        <v>26</v>
      </c>
      <c r="F106" s="6">
        <v>553</v>
      </c>
      <c r="G106" s="6">
        <v>60</v>
      </c>
      <c r="H106" s="6">
        <v>29</v>
      </c>
      <c r="I106" s="6" t="s">
        <v>15</v>
      </c>
      <c r="J106" s="6" t="s">
        <v>18</v>
      </c>
      <c r="K106" s="6" t="s">
        <v>658</v>
      </c>
      <c r="L106" t="str">
        <f>VLOOKUP(E106,Lookup_Data!$C$7:$E$25,2,FALSE)</f>
        <v>England</v>
      </c>
      <c r="M106" t="str">
        <f>VLOOKUP(E106,Lookup_Data!$C$7:$E$25,3,FALSE)</f>
        <v>BUTTS</v>
      </c>
      <c r="N106" s="12">
        <f t="shared" ref="N106:N120" si="22">IF(E106=E105,0,1)</f>
        <v>0</v>
      </c>
      <c r="O106" s="12">
        <f t="shared" ref="O106:O120" si="23">IF(N106=1,N106,O105+1)</f>
        <v>2</v>
      </c>
      <c r="P106" s="12">
        <f t="shared" si="17"/>
        <v>2</v>
      </c>
      <c r="Q106" s="12">
        <f t="shared" ref="Q106:Q120" si="24">IF(N107=1,1,IF(P106=4,1,0))*ROUNDUP(O106/4,0)</f>
        <v>0</v>
      </c>
      <c r="R106" s="12" t="str">
        <f t="shared" si="3"/>
        <v/>
      </c>
      <c r="S106" s="12" t="str">
        <f t="shared" ref="S106:S120" si="25">IF(Q106=0,"",CONCATENATE(E106," '",R106,"'"))</f>
        <v/>
      </c>
      <c r="T106" s="12">
        <f t="shared" ref="T106:T120" si="26">IF($P106=1,F106,IF($P106=2,F106+F105,IF($P106=3,F106+F105+F104,IF($P106=4,F106+F105+F104+F103,0))))*IF($N107=1,1,IF($P106=4,1,0))</f>
        <v>0</v>
      </c>
      <c r="U106" s="12">
        <f t="shared" ref="U106:U120" si="27">IF($P106=1,G106,IF($P106=2,G106+G105,IF($P106=3,G106+G105+G104,IF($P106=4,G106+G105+G104+G103,0))))*IF($N107=1,1,IF($P106=4,1,0))</f>
        <v>0</v>
      </c>
      <c r="V106" s="12">
        <f t="shared" ref="V106:V120" si="28">IF($P106=1,H106,IF($P106=2,H106+H105,IF($P106=3,H106+H105+H104,IF($P106=4,H106+H105+H104+H103,0))))*IF($N107=1,1,IF($P106=4,1,0))</f>
        <v>0</v>
      </c>
    </row>
    <row r="107" spans="2:22" x14ac:dyDescent="0.2">
      <c r="B107" s="6"/>
      <c r="C107" s="7">
        <v>37692</v>
      </c>
      <c r="D107" s="8" t="s">
        <v>86</v>
      </c>
      <c r="E107" s="8" t="s">
        <v>26</v>
      </c>
      <c r="F107" s="6">
        <v>534</v>
      </c>
      <c r="G107" s="6">
        <v>60</v>
      </c>
      <c r="H107" s="6">
        <v>19</v>
      </c>
      <c r="I107" s="6" t="s">
        <v>15</v>
      </c>
      <c r="J107" s="6" t="s">
        <v>18</v>
      </c>
      <c r="K107" s="6" t="s">
        <v>53</v>
      </c>
      <c r="L107" t="str">
        <f>VLOOKUP(E107,Lookup_Data!$C$7:$E$25,2,FALSE)</f>
        <v>England</v>
      </c>
      <c r="M107" t="str">
        <f>VLOOKUP(E107,Lookup_Data!$C$7:$E$25,3,FALSE)</f>
        <v>BUTTS</v>
      </c>
      <c r="N107" s="12">
        <f t="shared" si="22"/>
        <v>0</v>
      </c>
      <c r="O107" s="12">
        <f t="shared" si="23"/>
        <v>3</v>
      </c>
      <c r="P107" s="12">
        <f t="shared" si="17"/>
        <v>3</v>
      </c>
      <c r="Q107" s="12">
        <f t="shared" si="24"/>
        <v>0</v>
      </c>
      <c r="R107" s="12" t="str">
        <f t="shared" si="3"/>
        <v/>
      </c>
      <c r="S107" s="12" t="str">
        <f t="shared" si="25"/>
        <v/>
      </c>
      <c r="T107" s="12">
        <f t="shared" si="26"/>
        <v>0</v>
      </c>
      <c r="U107" s="12">
        <f t="shared" si="27"/>
        <v>0</v>
      </c>
      <c r="V107" s="12">
        <f t="shared" si="28"/>
        <v>0</v>
      </c>
    </row>
    <row r="108" spans="2:22" x14ac:dyDescent="0.2">
      <c r="B108" s="6"/>
      <c r="C108" s="7">
        <v>37689</v>
      </c>
      <c r="D108" s="8" t="s">
        <v>67</v>
      </c>
      <c r="E108" s="8" t="s">
        <v>26</v>
      </c>
      <c r="F108" s="6">
        <v>520</v>
      </c>
      <c r="G108" s="6">
        <v>60</v>
      </c>
      <c r="H108" s="6">
        <v>20</v>
      </c>
      <c r="I108" s="6" t="s">
        <v>22</v>
      </c>
      <c r="J108" s="6" t="s">
        <v>18</v>
      </c>
      <c r="K108" s="6" t="s">
        <v>17</v>
      </c>
      <c r="L108" t="str">
        <f>VLOOKUP(E108,Lookup_Data!$C$7:$E$25,2,FALSE)</f>
        <v>England</v>
      </c>
      <c r="M108" t="str">
        <f>VLOOKUP(E108,Lookup_Data!$C$7:$E$25,3,FALSE)</f>
        <v>BUTTS</v>
      </c>
      <c r="N108" s="12">
        <f t="shared" si="22"/>
        <v>0</v>
      </c>
      <c r="O108" s="12">
        <f t="shared" si="23"/>
        <v>4</v>
      </c>
      <c r="P108" s="12">
        <f t="shared" si="17"/>
        <v>4</v>
      </c>
      <c r="Q108" s="12">
        <f t="shared" si="24"/>
        <v>1</v>
      </c>
      <c r="R108" s="12" t="str">
        <f t="shared" si="3"/>
        <v>A</v>
      </c>
      <c r="S108" s="12" t="str">
        <f t="shared" si="25"/>
        <v>Oxford 'A'</v>
      </c>
      <c r="T108" s="12">
        <f t="shared" si="26"/>
        <v>2168</v>
      </c>
      <c r="U108" s="12">
        <f t="shared" si="27"/>
        <v>240</v>
      </c>
      <c r="V108" s="12">
        <f t="shared" si="28"/>
        <v>92</v>
      </c>
    </row>
    <row r="109" spans="2:22" x14ac:dyDescent="0.2">
      <c r="B109" s="6"/>
      <c r="C109" s="7">
        <v>37653</v>
      </c>
      <c r="D109" s="8" t="s">
        <v>55</v>
      </c>
      <c r="E109" s="8" t="s">
        <v>26</v>
      </c>
      <c r="F109" s="6">
        <v>505</v>
      </c>
      <c r="G109" s="6">
        <v>60</v>
      </c>
      <c r="H109" s="6">
        <v>12</v>
      </c>
      <c r="I109" s="6" t="s">
        <v>15</v>
      </c>
      <c r="J109" s="6" t="s">
        <v>18</v>
      </c>
      <c r="K109" s="6" t="s">
        <v>17</v>
      </c>
      <c r="L109" t="str">
        <f>VLOOKUP(E109,Lookup_Data!$C$7:$E$25,2,FALSE)</f>
        <v>England</v>
      </c>
      <c r="M109" t="str">
        <f>VLOOKUP(E109,Lookup_Data!$C$7:$E$25,3,FALSE)</f>
        <v>BUTTS</v>
      </c>
      <c r="N109" s="12">
        <f t="shared" si="22"/>
        <v>0</v>
      </c>
      <c r="O109" s="12">
        <f t="shared" si="23"/>
        <v>5</v>
      </c>
      <c r="P109" s="12">
        <f t="shared" si="17"/>
        <v>1</v>
      </c>
      <c r="Q109" s="12">
        <f t="shared" si="24"/>
        <v>0</v>
      </c>
      <c r="R109" s="12" t="str">
        <f t="shared" si="3"/>
        <v/>
      </c>
      <c r="S109" s="12" t="str">
        <f t="shared" si="25"/>
        <v/>
      </c>
      <c r="T109" s="12">
        <f t="shared" si="26"/>
        <v>0</v>
      </c>
      <c r="U109" s="12">
        <f t="shared" si="27"/>
        <v>0</v>
      </c>
      <c r="V109" s="12">
        <f t="shared" si="28"/>
        <v>0</v>
      </c>
    </row>
    <row r="110" spans="2:22" x14ac:dyDescent="0.2">
      <c r="B110" s="6"/>
      <c r="C110" s="7">
        <v>37689</v>
      </c>
      <c r="D110" s="8" t="s">
        <v>204</v>
      </c>
      <c r="E110" s="8" t="s">
        <v>26</v>
      </c>
      <c r="F110" s="6">
        <v>500</v>
      </c>
      <c r="G110" s="6">
        <v>60</v>
      </c>
      <c r="H110" s="6">
        <v>10</v>
      </c>
      <c r="I110" s="6" t="s">
        <v>22</v>
      </c>
      <c r="J110" s="6" t="s">
        <v>18</v>
      </c>
      <c r="K110" s="6" t="s">
        <v>17</v>
      </c>
      <c r="L110" t="str">
        <f>VLOOKUP(E110,Lookup_Data!$C$7:$E$25,2,FALSE)</f>
        <v>England</v>
      </c>
      <c r="M110" t="str">
        <f>VLOOKUP(E110,Lookup_Data!$C$7:$E$25,3,FALSE)</f>
        <v>BUTTS</v>
      </c>
      <c r="N110" s="12">
        <f t="shared" si="22"/>
        <v>0</v>
      </c>
      <c r="O110" s="12">
        <f t="shared" si="23"/>
        <v>6</v>
      </c>
      <c r="P110" s="12">
        <f t="shared" si="17"/>
        <v>2</v>
      </c>
      <c r="Q110" s="12">
        <f t="shared" si="24"/>
        <v>0</v>
      </c>
      <c r="R110" s="12" t="str">
        <f t="shared" si="3"/>
        <v/>
      </c>
      <c r="S110" s="12" t="str">
        <f t="shared" si="25"/>
        <v/>
      </c>
      <c r="T110" s="12">
        <f t="shared" si="26"/>
        <v>0</v>
      </c>
      <c r="U110" s="12">
        <f t="shared" si="27"/>
        <v>0</v>
      </c>
      <c r="V110" s="12">
        <f t="shared" si="28"/>
        <v>0</v>
      </c>
    </row>
    <row r="111" spans="2:22" x14ac:dyDescent="0.2">
      <c r="B111" s="6"/>
      <c r="C111" s="7">
        <v>37689</v>
      </c>
      <c r="D111" s="8" t="s">
        <v>209</v>
      </c>
      <c r="E111" s="8" t="s">
        <v>26</v>
      </c>
      <c r="F111" s="6">
        <v>498</v>
      </c>
      <c r="G111" s="6">
        <v>60</v>
      </c>
      <c r="H111" s="6">
        <v>10</v>
      </c>
      <c r="I111" s="6" t="s">
        <v>15</v>
      </c>
      <c r="J111" s="6" t="s">
        <v>18</v>
      </c>
      <c r="K111" s="6" t="s">
        <v>53</v>
      </c>
      <c r="L111" t="str">
        <f>VLOOKUP(E111,Lookup_Data!$C$7:$E$25,2,FALSE)</f>
        <v>England</v>
      </c>
      <c r="M111" t="str">
        <f>VLOOKUP(E111,Lookup_Data!$C$7:$E$25,3,FALSE)</f>
        <v>BUTTS</v>
      </c>
      <c r="N111" s="12">
        <f t="shared" si="22"/>
        <v>0</v>
      </c>
      <c r="O111" s="12">
        <f t="shared" si="23"/>
        <v>7</v>
      </c>
      <c r="P111" s="12">
        <f t="shared" si="17"/>
        <v>3</v>
      </c>
      <c r="Q111" s="12">
        <f t="shared" si="24"/>
        <v>0</v>
      </c>
      <c r="R111" s="12" t="str">
        <f t="shared" si="3"/>
        <v/>
      </c>
      <c r="S111" s="12" t="str">
        <f t="shared" si="25"/>
        <v/>
      </c>
      <c r="T111" s="12">
        <f t="shared" si="26"/>
        <v>0</v>
      </c>
      <c r="U111" s="12">
        <f t="shared" si="27"/>
        <v>0</v>
      </c>
      <c r="V111" s="12">
        <f t="shared" si="28"/>
        <v>0</v>
      </c>
    </row>
    <row r="112" spans="2:22" x14ac:dyDescent="0.2">
      <c r="B112" s="6"/>
      <c r="C112" s="7">
        <v>37689</v>
      </c>
      <c r="D112" s="8" t="s">
        <v>224</v>
      </c>
      <c r="E112" s="8" t="s">
        <v>26</v>
      </c>
      <c r="F112" s="6">
        <v>492</v>
      </c>
      <c r="G112" s="6">
        <v>60</v>
      </c>
      <c r="H112" s="6">
        <v>6</v>
      </c>
      <c r="I112" s="6" t="s">
        <v>22</v>
      </c>
      <c r="J112" s="6" t="s">
        <v>18</v>
      </c>
      <c r="K112" s="6" t="s">
        <v>17</v>
      </c>
      <c r="L112" t="str">
        <f>VLOOKUP(E112,Lookup_Data!$C$7:$E$25,2,FALSE)</f>
        <v>England</v>
      </c>
      <c r="M112" t="str">
        <f>VLOOKUP(E112,Lookup_Data!$C$7:$E$25,3,FALSE)</f>
        <v>BUTTS</v>
      </c>
      <c r="N112" s="12">
        <f t="shared" si="22"/>
        <v>0</v>
      </c>
      <c r="O112" s="12">
        <f t="shared" si="23"/>
        <v>8</v>
      </c>
      <c r="P112" s="12">
        <f t="shared" si="17"/>
        <v>4</v>
      </c>
      <c r="Q112" s="12">
        <f t="shared" si="24"/>
        <v>2</v>
      </c>
      <c r="R112" s="12" t="str">
        <f t="shared" si="3"/>
        <v>B</v>
      </c>
      <c r="S112" s="12" t="str">
        <f t="shared" si="25"/>
        <v>Oxford 'B'</v>
      </c>
      <c r="T112" s="12">
        <f t="shared" si="26"/>
        <v>1995</v>
      </c>
      <c r="U112" s="12">
        <f t="shared" si="27"/>
        <v>240</v>
      </c>
      <c r="V112" s="12">
        <f t="shared" si="28"/>
        <v>38</v>
      </c>
    </row>
    <row r="113" spans="2:22" x14ac:dyDescent="0.2">
      <c r="B113" s="6"/>
      <c r="C113" s="7">
        <v>37689</v>
      </c>
      <c r="D113" s="8" t="s">
        <v>247</v>
      </c>
      <c r="E113" s="8" t="s">
        <v>26</v>
      </c>
      <c r="F113" s="6">
        <v>487</v>
      </c>
      <c r="G113" s="6">
        <v>60</v>
      </c>
      <c r="H113" s="6">
        <v>9</v>
      </c>
      <c r="I113" s="6" t="s">
        <v>22</v>
      </c>
      <c r="J113" s="6" t="s">
        <v>18</v>
      </c>
      <c r="K113" s="6" t="s">
        <v>53</v>
      </c>
      <c r="L113" t="str">
        <f>VLOOKUP(E113,Lookup_Data!$C$7:$E$25,2,FALSE)</f>
        <v>England</v>
      </c>
      <c r="M113" t="str">
        <f>VLOOKUP(E113,Lookup_Data!$C$7:$E$25,3,FALSE)</f>
        <v>BUTTS</v>
      </c>
      <c r="N113" s="12">
        <f t="shared" si="22"/>
        <v>0</v>
      </c>
      <c r="O113" s="12">
        <f t="shared" si="23"/>
        <v>9</v>
      </c>
      <c r="P113" s="12">
        <f t="shared" si="17"/>
        <v>1</v>
      </c>
      <c r="Q113" s="12">
        <f t="shared" si="24"/>
        <v>0</v>
      </c>
      <c r="R113" s="12" t="str">
        <f t="shared" si="3"/>
        <v/>
      </c>
      <c r="S113" s="12" t="str">
        <f t="shared" si="25"/>
        <v/>
      </c>
      <c r="T113" s="12">
        <f t="shared" si="26"/>
        <v>0</v>
      </c>
      <c r="U113" s="12">
        <f t="shared" si="27"/>
        <v>0</v>
      </c>
      <c r="V113" s="12">
        <f t="shared" si="28"/>
        <v>0</v>
      </c>
    </row>
    <row r="114" spans="2:22" x14ac:dyDescent="0.2">
      <c r="B114" s="6"/>
      <c r="C114" s="7">
        <v>37689</v>
      </c>
      <c r="D114" s="8" t="s">
        <v>252</v>
      </c>
      <c r="E114" s="8" t="s">
        <v>26</v>
      </c>
      <c r="F114" s="6">
        <v>468</v>
      </c>
      <c r="G114" s="6">
        <v>60</v>
      </c>
      <c r="H114" s="6">
        <v>10</v>
      </c>
      <c r="I114" s="6" t="s">
        <v>22</v>
      </c>
      <c r="J114" s="6" t="s">
        <v>18</v>
      </c>
      <c r="K114" s="6" t="s">
        <v>53</v>
      </c>
      <c r="L114" t="str">
        <f>VLOOKUP(E114,Lookup_Data!$C$7:$E$25,2,FALSE)</f>
        <v>England</v>
      </c>
      <c r="M114" t="str">
        <f>VLOOKUP(E114,Lookup_Data!$C$7:$E$25,3,FALSE)</f>
        <v>BUTTS</v>
      </c>
      <c r="N114" s="12">
        <f t="shared" si="22"/>
        <v>0</v>
      </c>
      <c r="O114" s="12">
        <f t="shared" si="23"/>
        <v>10</v>
      </c>
      <c r="P114" s="12">
        <f t="shared" si="17"/>
        <v>2</v>
      </c>
      <c r="Q114" s="12">
        <f t="shared" si="24"/>
        <v>0</v>
      </c>
      <c r="R114" s="12" t="str">
        <f t="shared" si="3"/>
        <v/>
      </c>
      <c r="S114" s="12" t="str">
        <f t="shared" si="25"/>
        <v/>
      </c>
      <c r="T114" s="12">
        <f t="shared" si="26"/>
        <v>0</v>
      </c>
      <c r="U114" s="12">
        <f t="shared" si="27"/>
        <v>0</v>
      </c>
      <c r="V114" s="12">
        <f t="shared" si="28"/>
        <v>0</v>
      </c>
    </row>
    <row r="115" spans="2:22" x14ac:dyDescent="0.2">
      <c r="B115" s="6"/>
      <c r="C115" s="7">
        <v>37689</v>
      </c>
      <c r="D115" s="8" t="s">
        <v>262</v>
      </c>
      <c r="E115" s="8" t="s">
        <v>26</v>
      </c>
      <c r="F115" s="6">
        <v>356</v>
      </c>
      <c r="G115" s="6">
        <v>56</v>
      </c>
      <c r="H115" s="6">
        <v>5</v>
      </c>
      <c r="I115" s="6" t="s">
        <v>15</v>
      </c>
      <c r="J115" s="6" t="s">
        <v>18</v>
      </c>
      <c r="K115" s="6" t="s">
        <v>17</v>
      </c>
      <c r="L115" t="str">
        <f>VLOOKUP(E115,Lookup_Data!$C$7:$E$25,2,FALSE)</f>
        <v>England</v>
      </c>
      <c r="M115" t="str">
        <f>VLOOKUP(E115,Lookup_Data!$C$7:$E$25,3,FALSE)</f>
        <v>BUTTS</v>
      </c>
      <c r="N115" s="12">
        <f t="shared" si="22"/>
        <v>0</v>
      </c>
      <c r="O115" s="12">
        <f t="shared" si="23"/>
        <v>11</v>
      </c>
      <c r="P115" s="12">
        <f t="shared" si="17"/>
        <v>3</v>
      </c>
      <c r="Q115" s="12">
        <f t="shared" si="24"/>
        <v>3</v>
      </c>
      <c r="R115" s="12" t="str">
        <f t="shared" si="3"/>
        <v>C</v>
      </c>
      <c r="S115" s="12" t="str">
        <f t="shared" si="25"/>
        <v>Oxford 'C'</v>
      </c>
      <c r="T115" s="12">
        <f t="shared" si="26"/>
        <v>1311</v>
      </c>
      <c r="U115" s="12">
        <f t="shared" si="27"/>
        <v>176</v>
      </c>
      <c r="V115" s="12">
        <f t="shared" si="28"/>
        <v>24</v>
      </c>
    </row>
    <row r="116" spans="2:22" x14ac:dyDescent="0.2">
      <c r="B116" s="6"/>
      <c r="D116" s="11" t="s">
        <v>92</v>
      </c>
      <c r="E116" s="11" t="s">
        <v>61</v>
      </c>
      <c r="F116" s="12">
        <v>512</v>
      </c>
      <c r="G116" s="12">
        <v>60</v>
      </c>
      <c r="H116" s="12">
        <v>17</v>
      </c>
      <c r="I116" s="12" t="s">
        <v>15</v>
      </c>
      <c r="J116" s="12" t="s">
        <v>18</v>
      </c>
      <c r="K116" s="12" t="s">
        <v>17</v>
      </c>
      <c r="L116" t="str">
        <f>VLOOKUP(E116,Lookup_Data!$C$7:$E$25,2,FALSE)</f>
        <v>Scotland</v>
      </c>
      <c r="M116" t="str">
        <f>VLOOKUP(E116,Lookup_Data!$C$7:$E$25,3,FALSE)</f>
        <v>SUSF</v>
      </c>
      <c r="N116" s="12">
        <f t="shared" si="22"/>
        <v>1</v>
      </c>
      <c r="O116" s="12">
        <f t="shared" si="23"/>
        <v>1</v>
      </c>
      <c r="P116" s="12">
        <f t="shared" si="17"/>
        <v>1</v>
      </c>
      <c r="Q116" s="12">
        <f t="shared" si="24"/>
        <v>0</v>
      </c>
      <c r="R116" s="12" t="str">
        <f t="shared" si="3"/>
        <v/>
      </c>
      <c r="S116" s="12" t="str">
        <f t="shared" si="25"/>
        <v/>
      </c>
      <c r="T116" s="12">
        <f t="shared" si="26"/>
        <v>0</v>
      </c>
      <c r="U116" s="12">
        <f t="shared" si="27"/>
        <v>0</v>
      </c>
      <c r="V116" s="12">
        <f t="shared" si="28"/>
        <v>0</v>
      </c>
    </row>
    <row r="117" spans="2:22" x14ac:dyDescent="0.2">
      <c r="B117" s="6"/>
      <c r="C117" s="7"/>
      <c r="D117" s="8" t="s">
        <v>89</v>
      </c>
      <c r="E117" s="8" t="s">
        <v>61</v>
      </c>
      <c r="F117" s="6">
        <v>496</v>
      </c>
      <c r="G117" s="6">
        <v>60</v>
      </c>
      <c r="H117" s="6">
        <v>11</v>
      </c>
      <c r="I117" s="6" t="s">
        <v>15</v>
      </c>
      <c r="J117" s="6" t="s">
        <v>18</v>
      </c>
      <c r="K117" s="6" t="s">
        <v>17</v>
      </c>
      <c r="L117" t="str">
        <f>VLOOKUP(E117,Lookup_Data!$C$7:$E$25,2,FALSE)</f>
        <v>Scotland</v>
      </c>
      <c r="M117" t="str">
        <f>VLOOKUP(E117,Lookup_Data!$C$7:$E$25,3,FALSE)</f>
        <v>SUSF</v>
      </c>
      <c r="N117" s="12">
        <f t="shared" si="22"/>
        <v>0</v>
      </c>
      <c r="O117" s="12">
        <f t="shared" si="23"/>
        <v>2</v>
      </c>
      <c r="P117" s="12">
        <f t="shared" si="17"/>
        <v>2</v>
      </c>
      <c r="Q117" s="12">
        <f t="shared" si="24"/>
        <v>0</v>
      </c>
      <c r="R117" s="12" t="str">
        <f t="shared" si="3"/>
        <v/>
      </c>
      <c r="S117" s="12" t="str">
        <f t="shared" si="25"/>
        <v/>
      </c>
      <c r="T117" s="12">
        <f t="shared" si="26"/>
        <v>0</v>
      </c>
      <c r="U117" s="12">
        <f t="shared" si="27"/>
        <v>0</v>
      </c>
      <c r="V117" s="12">
        <f t="shared" si="28"/>
        <v>0</v>
      </c>
    </row>
    <row r="118" spans="2:22" x14ac:dyDescent="0.2">
      <c r="B118" s="6"/>
      <c r="C118" s="7"/>
      <c r="D118" s="8" t="s">
        <v>674</v>
      </c>
      <c r="E118" s="8" t="s">
        <v>61</v>
      </c>
      <c r="F118" s="6">
        <v>483</v>
      </c>
      <c r="G118" s="6">
        <v>60</v>
      </c>
      <c r="H118" s="6">
        <v>5</v>
      </c>
      <c r="I118" s="6" t="s">
        <v>15</v>
      </c>
      <c r="J118" s="6" t="s">
        <v>18</v>
      </c>
      <c r="K118" s="6" t="s">
        <v>53</v>
      </c>
      <c r="L118" t="str">
        <f>VLOOKUP(E118,Lookup_Data!$C$7:$E$25,2,FALSE)</f>
        <v>Scotland</v>
      </c>
      <c r="M118" t="str">
        <f>VLOOKUP(E118,Lookup_Data!$C$7:$E$25,3,FALSE)</f>
        <v>SUSF</v>
      </c>
      <c r="N118" s="12">
        <f t="shared" si="22"/>
        <v>0</v>
      </c>
      <c r="O118" s="12">
        <f t="shared" si="23"/>
        <v>3</v>
      </c>
      <c r="P118" s="12">
        <f t="shared" si="17"/>
        <v>3</v>
      </c>
      <c r="Q118" s="12">
        <f t="shared" si="24"/>
        <v>0</v>
      </c>
      <c r="R118" s="12" t="str">
        <f t="shared" si="3"/>
        <v/>
      </c>
      <c r="S118" s="12" t="str">
        <f t="shared" si="25"/>
        <v/>
      </c>
      <c r="T118" s="12">
        <f t="shared" si="26"/>
        <v>0</v>
      </c>
      <c r="U118" s="12">
        <f t="shared" si="27"/>
        <v>0</v>
      </c>
      <c r="V118" s="12">
        <f t="shared" si="28"/>
        <v>0</v>
      </c>
    </row>
    <row r="119" spans="2:22" x14ac:dyDescent="0.2">
      <c r="B119" s="6"/>
      <c r="C119" s="7"/>
      <c r="D119" s="8" t="s">
        <v>253</v>
      </c>
      <c r="E119" s="8" t="s">
        <v>61</v>
      </c>
      <c r="F119" s="6">
        <v>479</v>
      </c>
      <c r="G119" s="6">
        <v>60</v>
      </c>
      <c r="H119" s="6">
        <v>5</v>
      </c>
      <c r="I119" s="6" t="s">
        <v>22</v>
      </c>
      <c r="J119" s="6" t="s">
        <v>18</v>
      </c>
      <c r="K119" s="6" t="s">
        <v>17</v>
      </c>
      <c r="L119" t="str">
        <f>VLOOKUP(E119,Lookup_Data!$C$7:$E$25,2,FALSE)</f>
        <v>Scotland</v>
      </c>
      <c r="M119" t="str">
        <f>VLOOKUP(E119,Lookup_Data!$C$7:$E$25,3,FALSE)</f>
        <v>SUSF</v>
      </c>
      <c r="N119" s="12">
        <f t="shared" si="22"/>
        <v>0</v>
      </c>
      <c r="O119" s="12">
        <f t="shared" si="23"/>
        <v>4</v>
      </c>
      <c r="P119" s="12">
        <f t="shared" si="17"/>
        <v>4</v>
      </c>
      <c r="Q119" s="12">
        <f t="shared" si="24"/>
        <v>1</v>
      </c>
      <c r="R119" s="12" t="str">
        <f t="shared" si="3"/>
        <v>A</v>
      </c>
      <c r="S119" s="12" t="str">
        <f t="shared" si="25"/>
        <v>RGU 'A'</v>
      </c>
      <c r="T119" s="12">
        <f t="shared" si="26"/>
        <v>1970</v>
      </c>
      <c r="U119" s="12">
        <f t="shared" si="27"/>
        <v>240</v>
      </c>
      <c r="V119" s="12">
        <f t="shared" si="28"/>
        <v>38</v>
      </c>
    </row>
    <row r="120" spans="2:22" x14ac:dyDescent="0.2">
      <c r="B120" s="6"/>
      <c r="C120" s="7"/>
      <c r="D120" s="8" t="s">
        <v>136</v>
      </c>
      <c r="E120" s="8" t="s">
        <v>61</v>
      </c>
      <c r="F120" s="6">
        <v>459</v>
      </c>
      <c r="G120" s="6">
        <v>60</v>
      </c>
      <c r="H120" s="6">
        <v>6</v>
      </c>
      <c r="I120" s="6" t="s">
        <v>22</v>
      </c>
      <c r="J120" s="6" t="s">
        <v>18</v>
      </c>
      <c r="K120" s="6" t="s">
        <v>17</v>
      </c>
      <c r="L120" t="str">
        <f>VLOOKUP(E120,Lookup_Data!$C$7:$E$25,2,FALSE)</f>
        <v>Scotland</v>
      </c>
      <c r="M120" t="str">
        <f>VLOOKUP(E120,Lookup_Data!$C$7:$E$25,3,FALSE)</f>
        <v>SUSF</v>
      </c>
      <c r="N120" s="12">
        <f t="shared" si="22"/>
        <v>0</v>
      </c>
      <c r="O120" s="12">
        <f t="shared" si="23"/>
        <v>5</v>
      </c>
      <c r="P120" s="12">
        <f t="shared" si="17"/>
        <v>1</v>
      </c>
      <c r="Q120" s="12">
        <f t="shared" si="24"/>
        <v>0</v>
      </c>
      <c r="R120" s="12" t="str">
        <f t="shared" si="3"/>
        <v/>
      </c>
      <c r="S120" s="12" t="str">
        <f t="shared" si="25"/>
        <v/>
      </c>
      <c r="T120" s="12">
        <f t="shared" si="26"/>
        <v>0</v>
      </c>
      <c r="U120" s="12">
        <f t="shared" si="27"/>
        <v>0</v>
      </c>
      <c r="V120" s="12">
        <f t="shared" si="28"/>
        <v>0</v>
      </c>
    </row>
    <row r="121" spans="2:22" x14ac:dyDescent="0.2">
      <c r="B121" s="6"/>
      <c r="D121" s="8" t="s">
        <v>116</v>
      </c>
      <c r="E121" s="8" t="s">
        <v>61</v>
      </c>
      <c r="F121" s="6">
        <v>451</v>
      </c>
      <c r="G121" s="6">
        <v>60</v>
      </c>
      <c r="H121" s="6">
        <v>4</v>
      </c>
      <c r="I121" s="6" t="s">
        <v>15</v>
      </c>
      <c r="J121" s="6" t="s">
        <v>18</v>
      </c>
      <c r="K121" s="6" t="s">
        <v>17</v>
      </c>
      <c r="L121" t="str">
        <f>VLOOKUP(E121,Lookup_Data!$C$7:$E$25,2,FALSE)</f>
        <v>Scotland</v>
      </c>
      <c r="M121" t="str">
        <f>VLOOKUP(E121,Lookup_Data!$C$7:$E$25,3,FALSE)</f>
        <v>SUSF</v>
      </c>
      <c r="N121" s="12">
        <f t="shared" ref="N121:N127" si="29">IF(E121=E120,0,1)</f>
        <v>0</v>
      </c>
      <c r="O121" s="12">
        <f t="shared" ref="O121:O127" si="30">IF(N121=1,N121,O120+1)</f>
        <v>6</v>
      </c>
      <c r="P121" s="12">
        <f t="shared" si="17"/>
        <v>2</v>
      </c>
      <c r="Q121" s="12">
        <f t="shared" ref="Q121:Q127" si="31">IF(N122=1,1,IF(P121=4,1,0))*ROUNDUP(O121/4,0)</f>
        <v>0</v>
      </c>
      <c r="R121" s="12" t="str">
        <f t="shared" si="3"/>
        <v/>
      </c>
      <c r="S121" s="12" t="str">
        <f t="shared" ref="S121:S127" si="32">IF(Q121=0,"",CONCATENATE(E121," '",R121,"'"))</f>
        <v/>
      </c>
      <c r="T121" s="12">
        <f t="shared" ref="T121:T127" si="33">IF($P121=1,F121,IF($P121=2,F121+F120,IF($P121=3,F121+F120+F119,IF($P121=4,F121+F120+F119+F118,0))))*IF($N122=1,1,IF($P121=4,1,0))</f>
        <v>0</v>
      </c>
      <c r="U121" s="12">
        <f t="shared" ref="U121:U127" si="34">IF($P121=1,G121,IF($P121=2,G121+G120,IF($P121=3,G121+G120+G119,IF($P121=4,G121+G120+G119+G118,0))))*IF($N122=1,1,IF($P121=4,1,0))</f>
        <v>0</v>
      </c>
      <c r="V121" s="12">
        <f t="shared" ref="V121:V127" si="35">IF($P121=1,H121,IF($P121=2,H121+H120,IF($P121=3,H121+H120+H119,IF($P121=4,H121+H120+H119+H118,0))))*IF($N122=1,1,IF($P121=4,1,0))</f>
        <v>0</v>
      </c>
    </row>
    <row r="122" spans="2:22" x14ac:dyDescent="0.2">
      <c r="B122" s="6"/>
      <c r="D122" s="8" t="s">
        <v>96</v>
      </c>
      <c r="E122" s="8" t="s">
        <v>61</v>
      </c>
      <c r="F122" s="6">
        <v>439</v>
      </c>
      <c r="G122" s="6">
        <v>60</v>
      </c>
      <c r="H122" s="6">
        <v>3</v>
      </c>
      <c r="I122" s="6" t="s">
        <v>15</v>
      </c>
      <c r="J122" s="6" t="s">
        <v>18</v>
      </c>
      <c r="K122" s="6" t="s">
        <v>17</v>
      </c>
      <c r="L122" t="str">
        <f>VLOOKUP(E122,Lookup_Data!$C$7:$E$25,2,FALSE)</f>
        <v>Scotland</v>
      </c>
      <c r="M122" t="str">
        <f>VLOOKUP(E122,Lookup_Data!$C$7:$E$25,3,FALSE)</f>
        <v>SUSF</v>
      </c>
      <c r="N122" s="12">
        <f t="shared" si="29"/>
        <v>0</v>
      </c>
      <c r="O122" s="12">
        <f t="shared" si="30"/>
        <v>7</v>
      </c>
      <c r="P122" s="12">
        <f t="shared" si="17"/>
        <v>3</v>
      </c>
      <c r="Q122" s="12">
        <f t="shared" si="31"/>
        <v>0</v>
      </c>
      <c r="R122" s="12" t="str">
        <f t="shared" si="3"/>
        <v/>
      </c>
      <c r="S122" s="12" t="str">
        <f t="shared" si="32"/>
        <v/>
      </c>
      <c r="T122" s="12">
        <f t="shared" si="33"/>
        <v>0</v>
      </c>
      <c r="U122" s="12">
        <f t="shared" si="34"/>
        <v>0</v>
      </c>
      <c r="V122" s="12">
        <f t="shared" si="35"/>
        <v>0</v>
      </c>
    </row>
    <row r="123" spans="2:22" x14ac:dyDescent="0.2">
      <c r="B123" s="6"/>
      <c r="D123" s="8" t="s">
        <v>675</v>
      </c>
      <c r="E123" s="8" t="s">
        <v>61</v>
      </c>
      <c r="F123" s="6">
        <v>404</v>
      </c>
      <c r="G123" s="6">
        <v>60</v>
      </c>
      <c r="H123" s="6">
        <v>2</v>
      </c>
      <c r="I123" s="6" t="s">
        <v>15</v>
      </c>
      <c r="J123" s="6" t="s">
        <v>18</v>
      </c>
      <c r="K123" s="6" t="s">
        <v>17</v>
      </c>
      <c r="L123" t="str">
        <f>VLOOKUP(E123,Lookup_Data!$C$7:$E$25,2,FALSE)</f>
        <v>Scotland</v>
      </c>
      <c r="M123" t="str">
        <f>VLOOKUP(E123,Lookup_Data!$C$7:$E$25,3,FALSE)</f>
        <v>SUSF</v>
      </c>
      <c r="N123" s="12">
        <f t="shared" si="29"/>
        <v>0</v>
      </c>
      <c r="O123" s="12">
        <f t="shared" si="30"/>
        <v>8</v>
      </c>
      <c r="P123" s="12">
        <f t="shared" si="17"/>
        <v>4</v>
      </c>
      <c r="Q123" s="12">
        <f t="shared" si="31"/>
        <v>2</v>
      </c>
      <c r="R123" s="12" t="str">
        <f t="shared" si="3"/>
        <v>B</v>
      </c>
      <c r="S123" s="12" t="str">
        <f t="shared" si="32"/>
        <v>RGU 'B'</v>
      </c>
      <c r="T123" s="12">
        <f t="shared" si="33"/>
        <v>1753</v>
      </c>
      <c r="U123" s="12">
        <f t="shared" si="34"/>
        <v>240</v>
      </c>
      <c r="V123" s="12">
        <f t="shared" si="35"/>
        <v>15</v>
      </c>
    </row>
    <row r="124" spans="2:22" x14ac:dyDescent="0.2">
      <c r="B124" s="6"/>
      <c r="C124" s="7"/>
      <c r="D124" s="8" t="s">
        <v>188</v>
      </c>
      <c r="E124" s="8" t="s">
        <v>39</v>
      </c>
      <c r="F124" s="6">
        <v>556</v>
      </c>
      <c r="G124" s="6"/>
      <c r="H124" s="6"/>
      <c r="I124" s="6" t="s">
        <v>15</v>
      </c>
      <c r="J124" s="6" t="s">
        <v>18</v>
      </c>
      <c r="K124" s="6" t="s">
        <v>17</v>
      </c>
      <c r="L124" t="str">
        <f>VLOOKUP(E124,Lookup_Data!$C$7:$E$25,2,FALSE)</f>
        <v>England</v>
      </c>
      <c r="M124" t="str">
        <f>VLOOKUP(E124,Lookup_Data!$C$7:$E$25,3,FALSE)</f>
        <v>None</v>
      </c>
      <c r="N124" s="12">
        <f t="shared" si="29"/>
        <v>1</v>
      </c>
      <c r="O124" s="12">
        <f t="shared" si="30"/>
        <v>1</v>
      </c>
      <c r="P124" s="12">
        <f t="shared" si="17"/>
        <v>1</v>
      </c>
      <c r="Q124" s="12">
        <f t="shared" si="31"/>
        <v>0</v>
      </c>
      <c r="R124" s="12" t="str">
        <f t="shared" si="3"/>
        <v/>
      </c>
      <c r="S124" s="12" t="str">
        <f t="shared" si="32"/>
        <v/>
      </c>
      <c r="T124" s="12">
        <f t="shared" si="33"/>
        <v>0</v>
      </c>
      <c r="U124" s="12">
        <f t="shared" si="34"/>
        <v>0</v>
      </c>
      <c r="V124" s="12">
        <f t="shared" si="35"/>
        <v>0</v>
      </c>
    </row>
    <row r="125" spans="2:22" x14ac:dyDescent="0.2">
      <c r="B125" s="6"/>
      <c r="C125" s="7"/>
      <c r="D125" s="8" t="s">
        <v>59</v>
      </c>
      <c r="E125" s="8" t="s">
        <v>39</v>
      </c>
      <c r="F125" s="6">
        <v>552</v>
      </c>
      <c r="G125" s="6"/>
      <c r="H125" s="6"/>
      <c r="I125" s="6" t="s">
        <v>15</v>
      </c>
      <c r="J125" s="6" t="s">
        <v>18</v>
      </c>
      <c r="K125" s="6" t="s">
        <v>17</v>
      </c>
      <c r="L125" t="str">
        <f>VLOOKUP(E125,Lookup_Data!$C$7:$E$25,2,FALSE)</f>
        <v>England</v>
      </c>
      <c r="M125" t="str">
        <f>VLOOKUP(E125,Lookup_Data!$C$7:$E$25,3,FALSE)</f>
        <v>None</v>
      </c>
      <c r="N125" s="12">
        <f t="shared" si="29"/>
        <v>0</v>
      </c>
      <c r="O125" s="12">
        <f t="shared" si="30"/>
        <v>2</v>
      </c>
      <c r="P125" s="12">
        <f t="shared" si="17"/>
        <v>2</v>
      </c>
      <c r="Q125" s="12">
        <f t="shared" si="31"/>
        <v>1</v>
      </c>
      <c r="R125" s="12" t="str">
        <f t="shared" si="3"/>
        <v>A</v>
      </c>
      <c r="S125" s="12" t="str">
        <f t="shared" si="32"/>
        <v>UEA 'A'</v>
      </c>
      <c r="T125" s="12">
        <f t="shared" si="33"/>
        <v>1108</v>
      </c>
      <c r="U125" s="12">
        <f t="shared" si="34"/>
        <v>0</v>
      </c>
      <c r="V125" s="12">
        <f t="shared" si="35"/>
        <v>0</v>
      </c>
    </row>
    <row r="126" spans="2:22" x14ac:dyDescent="0.2">
      <c r="B126" s="6"/>
      <c r="D126" s="8"/>
      <c r="E126" s="8"/>
      <c r="F126" s="6"/>
      <c r="G126" s="6"/>
      <c r="H126" s="6"/>
      <c r="I126" s="6"/>
      <c r="J126" s="6"/>
      <c r="K126" s="6"/>
      <c r="L126"/>
      <c r="N126" s="12">
        <f t="shared" si="29"/>
        <v>1</v>
      </c>
      <c r="O126" s="12">
        <f t="shared" si="30"/>
        <v>1</v>
      </c>
      <c r="P126" s="12">
        <f t="shared" si="17"/>
        <v>1</v>
      </c>
      <c r="Q126" s="12">
        <f t="shared" si="31"/>
        <v>0</v>
      </c>
      <c r="R126" s="12" t="str">
        <f t="shared" si="3"/>
        <v/>
      </c>
      <c r="S126" s="12" t="str">
        <f t="shared" si="32"/>
        <v/>
      </c>
      <c r="T126" s="12">
        <f t="shared" si="33"/>
        <v>0</v>
      </c>
      <c r="U126" s="12">
        <f t="shared" si="34"/>
        <v>0</v>
      </c>
      <c r="V126" s="12">
        <f t="shared" si="35"/>
        <v>0</v>
      </c>
    </row>
    <row r="127" spans="2:22" x14ac:dyDescent="0.2">
      <c r="B127" s="6"/>
      <c r="D127" s="8"/>
      <c r="E127" s="8"/>
      <c r="F127" s="6"/>
      <c r="G127" s="6"/>
      <c r="H127" s="6"/>
      <c r="I127" s="6"/>
      <c r="J127" s="6"/>
      <c r="K127" s="6"/>
      <c r="L127"/>
      <c r="N127" s="12">
        <f t="shared" si="29"/>
        <v>0</v>
      </c>
      <c r="O127" s="12">
        <f t="shared" si="30"/>
        <v>2</v>
      </c>
      <c r="P127" s="12">
        <f t="shared" si="17"/>
        <v>2</v>
      </c>
      <c r="Q127" s="12">
        <f t="shared" si="31"/>
        <v>0</v>
      </c>
      <c r="R127" s="12" t="str">
        <f t="shared" si="3"/>
        <v/>
      </c>
      <c r="S127" s="12" t="str">
        <f t="shared" si="32"/>
        <v/>
      </c>
      <c r="T127" s="12">
        <f t="shared" si="33"/>
        <v>0</v>
      </c>
      <c r="U127" s="12">
        <f t="shared" si="34"/>
        <v>0</v>
      </c>
      <c r="V127" s="12">
        <f t="shared" si="35"/>
        <v>0</v>
      </c>
    </row>
    <row r="128" spans="2:22" x14ac:dyDescent="0.2">
      <c r="B128" s="6"/>
      <c r="D128" s="8"/>
      <c r="E128" s="8"/>
      <c r="F128" s="6"/>
      <c r="G128" s="6"/>
      <c r="H128" s="6"/>
      <c r="I128" s="6"/>
      <c r="J128" s="6"/>
      <c r="K128" s="6"/>
      <c r="L128"/>
      <c r="N128" s="12">
        <f t="shared" si="15"/>
        <v>0</v>
      </c>
      <c r="O128" s="12">
        <f t="shared" si="16"/>
        <v>3</v>
      </c>
      <c r="P128" s="12">
        <f t="shared" si="17"/>
        <v>3</v>
      </c>
      <c r="Q128" s="12">
        <f t="shared" ref="Q128:Q135" si="36">IF(N129=1,1,IF(P128=4,1,0))*ROUNDUP(O128/4,0)</f>
        <v>0</v>
      </c>
      <c r="R128" s="12" t="str">
        <f t="shared" si="3"/>
        <v/>
      </c>
      <c r="S128" s="12" t="str">
        <f t="shared" ref="S128:S135" si="37">IF(Q128=0,"",CONCATENATE(E128," '",R128,"'"))</f>
        <v/>
      </c>
      <c r="T128" s="12">
        <f t="shared" ref="T128:V141" si="38">IF($P128=1,F128,IF($P128=2,F128+F127,IF($P128=3,F128+F127+F126,IF($P128=4,F128+F127+F126+F125,0))))*IF($N129=1,1,IF($P128=4,1,0))</f>
        <v>0</v>
      </c>
      <c r="U128" s="12">
        <f t="shared" si="38"/>
        <v>0</v>
      </c>
      <c r="V128" s="12">
        <f t="shared" si="38"/>
        <v>0</v>
      </c>
    </row>
    <row r="129" spans="2:22" x14ac:dyDescent="0.2">
      <c r="B129" s="6"/>
      <c r="D129" s="8"/>
      <c r="E129" s="8"/>
      <c r="F129" s="6"/>
      <c r="G129" s="6"/>
      <c r="H129" s="6"/>
      <c r="I129" s="6"/>
      <c r="J129" s="6"/>
      <c r="K129" s="6"/>
      <c r="L129"/>
      <c r="N129" s="12">
        <f t="shared" si="15"/>
        <v>0</v>
      </c>
      <c r="O129" s="12">
        <f t="shared" si="16"/>
        <v>4</v>
      </c>
      <c r="P129" s="12">
        <f t="shared" si="17"/>
        <v>4</v>
      </c>
      <c r="Q129" s="12">
        <f t="shared" si="36"/>
        <v>1</v>
      </c>
      <c r="R129" s="12" t="str">
        <f t="shared" si="3"/>
        <v>A</v>
      </c>
      <c r="S129" s="12" t="str">
        <f t="shared" si="37"/>
        <v xml:space="preserve"> 'A'</v>
      </c>
      <c r="T129" s="12">
        <f t="shared" si="38"/>
        <v>0</v>
      </c>
      <c r="U129" s="12">
        <f t="shared" si="38"/>
        <v>0</v>
      </c>
      <c r="V129" s="12">
        <f t="shared" si="38"/>
        <v>0</v>
      </c>
    </row>
    <row r="130" spans="2:22" x14ac:dyDescent="0.2">
      <c r="B130" s="6"/>
      <c r="D130" s="8"/>
      <c r="E130" s="8"/>
      <c r="F130" s="6"/>
      <c r="G130" s="6"/>
      <c r="H130" s="6"/>
      <c r="I130" s="6"/>
      <c r="J130" s="6"/>
      <c r="K130" s="6"/>
      <c r="L130"/>
      <c r="N130" s="12">
        <f t="shared" si="15"/>
        <v>0</v>
      </c>
      <c r="O130" s="12">
        <f t="shared" si="16"/>
        <v>5</v>
      </c>
      <c r="P130" s="12">
        <f t="shared" si="17"/>
        <v>1</v>
      </c>
      <c r="Q130" s="12">
        <f t="shared" si="36"/>
        <v>0</v>
      </c>
      <c r="R130" s="12" t="str">
        <f t="shared" si="3"/>
        <v/>
      </c>
      <c r="S130" s="12" t="str">
        <f t="shared" si="37"/>
        <v/>
      </c>
      <c r="T130" s="12">
        <f t="shared" si="38"/>
        <v>0</v>
      </c>
      <c r="U130" s="12">
        <f t="shared" si="38"/>
        <v>0</v>
      </c>
      <c r="V130" s="12">
        <f t="shared" si="38"/>
        <v>0</v>
      </c>
    </row>
    <row r="131" spans="2:22" x14ac:dyDescent="0.2">
      <c r="B131" s="6"/>
      <c r="D131" s="8"/>
      <c r="E131" s="8"/>
      <c r="F131" s="6"/>
      <c r="G131" s="6"/>
      <c r="H131" s="6"/>
      <c r="I131" s="6"/>
      <c r="J131" s="6"/>
      <c r="K131" s="6"/>
      <c r="L131"/>
      <c r="N131" s="12">
        <f t="shared" si="15"/>
        <v>0</v>
      </c>
      <c r="O131" s="12">
        <f t="shared" si="16"/>
        <v>6</v>
      </c>
      <c r="P131" s="12">
        <f t="shared" si="17"/>
        <v>2</v>
      </c>
      <c r="Q131" s="12">
        <f t="shared" si="36"/>
        <v>0</v>
      </c>
      <c r="R131" s="12" t="str">
        <f t="shared" si="3"/>
        <v/>
      </c>
      <c r="S131" s="12" t="str">
        <f t="shared" si="37"/>
        <v/>
      </c>
      <c r="T131" s="12">
        <f t="shared" si="38"/>
        <v>0</v>
      </c>
      <c r="U131" s="12">
        <f t="shared" si="38"/>
        <v>0</v>
      </c>
      <c r="V131" s="12">
        <f t="shared" si="38"/>
        <v>0</v>
      </c>
    </row>
    <row r="132" spans="2:22" x14ac:dyDescent="0.2">
      <c r="B132" s="6"/>
      <c r="D132" s="8"/>
      <c r="E132" s="8"/>
      <c r="F132" s="6"/>
      <c r="G132" s="6"/>
      <c r="H132" s="6"/>
      <c r="I132" s="6"/>
      <c r="J132" s="6"/>
      <c r="K132" s="6"/>
      <c r="L132"/>
      <c r="N132" s="12">
        <f t="shared" si="15"/>
        <v>0</v>
      </c>
      <c r="O132" s="12">
        <f t="shared" si="16"/>
        <v>7</v>
      </c>
      <c r="P132" s="12">
        <f t="shared" si="17"/>
        <v>3</v>
      </c>
      <c r="Q132" s="12">
        <f t="shared" si="36"/>
        <v>0</v>
      </c>
      <c r="R132" s="12" t="str">
        <f t="shared" si="3"/>
        <v/>
      </c>
      <c r="S132" s="12" t="str">
        <f t="shared" si="37"/>
        <v/>
      </c>
      <c r="T132" s="12">
        <f t="shared" si="38"/>
        <v>0</v>
      </c>
      <c r="U132" s="12">
        <f t="shared" si="38"/>
        <v>0</v>
      </c>
      <c r="V132" s="12">
        <f t="shared" si="38"/>
        <v>0</v>
      </c>
    </row>
    <row r="133" spans="2:22" x14ac:dyDescent="0.2">
      <c r="B133" s="6"/>
      <c r="D133" s="8"/>
      <c r="E133" s="8"/>
      <c r="F133" s="6"/>
      <c r="G133" s="6"/>
      <c r="H133" s="6"/>
      <c r="I133" s="6"/>
      <c r="J133" s="6"/>
      <c r="K133" s="6"/>
      <c r="L133"/>
      <c r="N133" s="12">
        <f t="shared" si="15"/>
        <v>0</v>
      </c>
      <c r="O133" s="12">
        <f t="shared" si="16"/>
        <v>8</v>
      </c>
      <c r="P133" s="12">
        <f t="shared" si="17"/>
        <v>4</v>
      </c>
      <c r="Q133" s="12">
        <f t="shared" si="36"/>
        <v>2</v>
      </c>
      <c r="R133" s="12" t="str">
        <f t="shared" si="3"/>
        <v>B</v>
      </c>
      <c r="S133" s="12" t="str">
        <f t="shared" si="37"/>
        <v xml:space="preserve"> 'B'</v>
      </c>
      <c r="T133" s="12">
        <f t="shared" si="38"/>
        <v>0</v>
      </c>
      <c r="U133" s="12">
        <f t="shared" si="38"/>
        <v>0</v>
      </c>
      <c r="V133" s="12">
        <f t="shared" si="38"/>
        <v>0</v>
      </c>
    </row>
    <row r="134" spans="2:22" x14ac:dyDescent="0.2">
      <c r="B134" s="6"/>
      <c r="D134" s="8"/>
      <c r="E134" s="8"/>
      <c r="F134" s="6"/>
      <c r="G134" s="6"/>
      <c r="H134" s="6"/>
      <c r="I134" s="6"/>
      <c r="J134" s="6"/>
      <c r="K134" s="6"/>
      <c r="L134"/>
      <c r="N134" s="12">
        <f t="shared" si="15"/>
        <v>0</v>
      </c>
      <c r="O134" s="12">
        <f t="shared" si="16"/>
        <v>9</v>
      </c>
      <c r="P134" s="12">
        <f t="shared" si="17"/>
        <v>1</v>
      </c>
      <c r="Q134" s="12">
        <f t="shared" si="36"/>
        <v>0</v>
      </c>
      <c r="R134" s="12" t="str">
        <f t="shared" si="3"/>
        <v/>
      </c>
      <c r="S134" s="12" t="str">
        <f t="shared" si="37"/>
        <v/>
      </c>
      <c r="T134" s="12">
        <f t="shared" si="38"/>
        <v>0</v>
      </c>
      <c r="U134" s="12">
        <f t="shared" si="38"/>
        <v>0</v>
      </c>
      <c r="V134" s="12">
        <f t="shared" si="38"/>
        <v>0</v>
      </c>
    </row>
    <row r="135" spans="2:22" x14ac:dyDescent="0.2">
      <c r="B135" s="6"/>
      <c r="D135" s="8"/>
      <c r="E135" s="8"/>
      <c r="F135" s="6"/>
      <c r="G135" s="6"/>
      <c r="H135" s="6"/>
      <c r="I135" s="6"/>
      <c r="J135" s="6"/>
      <c r="K135" s="6"/>
      <c r="L135"/>
      <c r="N135" s="12">
        <f t="shared" ref="N135:N153" si="39">IF(E135=E134,0,1)</f>
        <v>0</v>
      </c>
      <c r="O135" s="12">
        <f t="shared" ref="O135:O153" si="40">IF(N135=1,N135,O134+1)</f>
        <v>10</v>
      </c>
      <c r="P135" s="12">
        <f t="shared" ref="P135:P153" si="41">IF(O135&lt;5,O135,4+O135-4*ROUNDUP(O135/4,0))</f>
        <v>2</v>
      </c>
      <c r="Q135" s="12">
        <f t="shared" si="36"/>
        <v>0</v>
      </c>
      <c r="R135" s="12" t="str">
        <f t="shared" si="3"/>
        <v/>
      </c>
      <c r="S135" s="12" t="str">
        <f t="shared" si="37"/>
        <v/>
      </c>
      <c r="T135" s="12">
        <f t="shared" si="38"/>
        <v>0</v>
      </c>
      <c r="U135" s="12">
        <f t="shared" si="38"/>
        <v>0</v>
      </c>
      <c r="V135" s="12">
        <f t="shared" si="38"/>
        <v>0</v>
      </c>
    </row>
    <row r="136" spans="2:22" x14ac:dyDescent="0.2">
      <c r="B136" s="6"/>
      <c r="D136" s="8"/>
      <c r="E136" s="8"/>
      <c r="F136" s="6"/>
      <c r="G136" s="6"/>
      <c r="H136" s="6"/>
      <c r="I136" s="6"/>
      <c r="J136" s="6"/>
      <c r="K136" s="6"/>
      <c r="L136"/>
      <c r="N136" s="12">
        <f t="shared" si="39"/>
        <v>0</v>
      </c>
      <c r="O136" s="12">
        <f t="shared" si="40"/>
        <v>11</v>
      </c>
      <c r="P136" s="12">
        <f t="shared" si="41"/>
        <v>3</v>
      </c>
      <c r="Q136" s="12">
        <f t="shared" ref="Q136:Q153" si="42">IF(N137=1,1,IF(P136=4,1,0))*ROUNDUP(O136/4,0)</f>
        <v>0</v>
      </c>
      <c r="R136" s="12" t="str">
        <f t="shared" ref="R136:R153" si="43">IF(Q136=1,"A",IF(Q136=2,"B",IF(Q136=3,"C",IF(Q136=4,"D",IF(Q136=5,"E",IF(Q136=6,"F",IF(Q136=7,"G",IF(Q136=8,"H",""))))))))</f>
        <v/>
      </c>
      <c r="S136" s="12" t="str">
        <f t="shared" ref="S136:S153" si="44">IF(Q136=0,"",CONCATENATE(E136," '",R136,"'"))</f>
        <v/>
      </c>
      <c r="T136" s="12">
        <f t="shared" si="38"/>
        <v>0</v>
      </c>
      <c r="U136" s="12">
        <f t="shared" si="38"/>
        <v>0</v>
      </c>
      <c r="V136" s="12">
        <f t="shared" si="38"/>
        <v>0</v>
      </c>
    </row>
    <row r="137" spans="2:22" x14ac:dyDescent="0.2">
      <c r="B137" s="6"/>
      <c r="D137" s="8"/>
      <c r="E137" s="8"/>
      <c r="F137" s="6"/>
      <c r="G137" s="6"/>
      <c r="H137" s="6"/>
      <c r="I137" s="6"/>
      <c r="J137" s="6"/>
      <c r="K137" s="6"/>
      <c r="L137"/>
      <c r="N137" s="12">
        <f t="shared" si="39"/>
        <v>0</v>
      </c>
      <c r="O137" s="12">
        <f t="shared" si="40"/>
        <v>12</v>
      </c>
      <c r="P137" s="12">
        <f t="shared" si="41"/>
        <v>4</v>
      </c>
      <c r="Q137" s="12">
        <f t="shared" si="42"/>
        <v>3</v>
      </c>
      <c r="R137" s="12" t="str">
        <f t="shared" si="43"/>
        <v>C</v>
      </c>
      <c r="S137" s="12" t="str">
        <f t="shared" si="44"/>
        <v xml:space="preserve"> 'C'</v>
      </c>
      <c r="T137" s="12">
        <f t="shared" si="38"/>
        <v>0</v>
      </c>
      <c r="U137" s="12">
        <f t="shared" si="38"/>
        <v>0</v>
      </c>
      <c r="V137" s="12">
        <f t="shared" si="38"/>
        <v>0</v>
      </c>
    </row>
    <row r="138" spans="2:22" x14ac:dyDescent="0.2">
      <c r="B138" s="6"/>
      <c r="C138" s="7"/>
      <c r="D138" s="8"/>
      <c r="E138" s="8"/>
      <c r="F138" s="6"/>
      <c r="G138" s="6"/>
      <c r="H138" s="6"/>
      <c r="I138" s="6"/>
      <c r="J138" s="6"/>
      <c r="K138" s="6"/>
      <c r="L138"/>
      <c r="N138" s="12">
        <f t="shared" si="39"/>
        <v>0</v>
      </c>
      <c r="O138" s="12">
        <f t="shared" si="40"/>
        <v>13</v>
      </c>
      <c r="P138" s="12">
        <f t="shared" si="41"/>
        <v>1</v>
      </c>
      <c r="Q138" s="12">
        <f t="shared" si="42"/>
        <v>0</v>
      </c>
      <c r="R138" s="12" t="str">
        <f t="shared" si="43"/>
        <v/>
      </c>
      <c r="S138" s="12" t="str">
        <f t="shared" si="44"/>
        <v/>
      </c>
      <c r="T138" s="12">
        <f t="shared" si="38"/>
        <v>0</v>
      </c>
      <c r="U138" s="12">
        <f t="shared" si="38"/>
        <v>0</v>
      </c>
      <c r="V138" s="12">
        <f t="shared" si="38"/>
        <v>0</v>
      </c>
    </row>
    <row r="139" spans="2:22" x14ac:dyDescent="0.2">
      <c r="B139" s="6"/>
      <c r="C139" s="7"/>
      <c r="D139" s="8"/>
      <c r="E139" s="8"/>
      <c r="F139" s="6"/>
      <c r="G139" s="6"/>
      <c r="H139" s="6"/>
      <c r="I139" s="6"/>
      <c r="J139" s="6"/>
      <c r="K139" s="6"/>
      <c r="L139"/>
      <c r="N139" s="12">
        <f t="shared" si="39"/>
        <v>0</v>
      </c>
      <c r="O139" s="12">
        <f t="shared" si="40"/>
        <v>14</v>
      </c>
      <c r="P139" s="12">
        <f t="shared" si="41"/>
        <v>2</v>
      </c>
      <c r="Q139" s="12">
        <f t="shared" si="42"/>
        <v>0</v>
      </c>
      <c r="R139" s="12" t="str">
        <f t="shared" si="43"/>
        <v/>
      </c>
      <c r="S139" s="12" t="str">
        <f t="shared" si="44"/>
        <v/>
      </c>
      <c r="T139" s="12">
        <f t="shared" si="38"/>
        <v>0</v>
      </c>
      <c r="U139" s="12">
        <f t="shared" si="38"/>
        <v>0</v>
      </c>
      <c r="V139" s="12">
        <f t="shared" si="38"/>
        <v>0</v>
      </c>
    </row>
    <row r="140" spans="2:22" x14ac:dyDescent="0.2">
      <c r="B140" s="6"/>
      <c r="C140" s="7"/>
      <c r="D140" s="8"/>
      <c r="E140" s="8"/>
      <c r="F140" s="6"/>
      <c r="G140" s="6"/>
      <c r="H140" s="6"/>
      <c r="I140" s="6"/>
      <c r="J140" s="6"/>
      <c r="K140" s="6"/>
      <c r="L140"/>
      <c r="N140" s="12">
        <f t="shared" si="39"/>
        <v>0</v>
      </c>
      <c r="O140" s="12">
        <f t="shared" si="40"/>
        <v>15</v>
      </c>
      <c r="P140" s="12">
        <f t="shared" si="41"/>
        <v>3</v>
      </c>
      <c r="Q140" s="12">
        <f t="shared" si="42"/>
        <v>0</v>
      </c>
      <c r="R140" s="12" t="str">
        <f t="shared" si="43"/>
        <v/>
      </c>
      <c r="S140" s="12" t="str">
        <f t="shared" si="44"/>
        <v/>
      </c>
      <c r="T140" s="12">
        <f t="shared" si="38"/>
        <v>0</v>
      </c>
      <c r="U140" s="12">
        <f t="shared" si="38"/>
        <v>0</v>
      </c>
      <c r="V140" s="12">
        <f t="shared" si="38"/>
        <v>0</v>
      </c>
    </row>
    <row r="141" spans="2:22" x14ac:dyDescent="0.2">
      <c r="B141" s="6"/>
      <c r="C141" s="7"/>
      <c r="D141" s="8"/>
      <c r="E141" s="8"/>
      <c r="F141" s="6"/>
      <c r="G141" s="6"/>
      <c r="H141" s="6"/>
      <c r="I141" s="6"/>
      <c r="J141" s="6"/>
      <c r="K141" s="6"/>
      <c r="L141"/>
      <c r="N141" s="12">
        <f t="shared" si="39"/>
        <v>0</v>
      </c>
      <c r="O141" s="12">
        <f t="shared" si="40"/>
        <v>16</v>
      </c>
      <c r="P141" s="12">
        <f t="shared" si="41"/>
        <v>4</v>
      </c>
      <c r="Q141" s="12">
        <f t="shared" si="42"/>
        <v>4</v>
      </c>
      <c r="R141" s="12" t="str">
        <f t="shared" si="43"/>
        <v>D</v>
      </c>
      <c r="S141" s="12" t="str">
        <f t="shared" si="44"/>
        <v xml:space="preserve"> 'D'</v>
      </c>
      <c r="T141" s="12">
        <f t="shared" si="38"/>
        <v>0</v>
      </c>
      <c r="U141" s="12">
        <f t="shared" si="38"/>
        <v>0</v>
      </c>
      <c r="V141" s="12">
        <f t="shared" si="38"/>
        <v>0</v>
      </c>
    </row>
    <row r="142" spans="2:22" x14ac:dyDescent="0.2">
      <c r="B142" s="6"/>
      <c r="C142" s="7"/>
      <c r="D142" s="8"/>
      <c r="E142" s="8"/>
      <c r="F142" s="6"/>
      <c r="G142" s="6"/>
      <c r="H142" s="6"/>
      <c r="I142" s="6"/>
      <c r="J142" s="6"/>
      <c r="K142" s="6"/>
      <c r="L142"/>
      <c r="N142" s="12">
        <f t="shared" si="39"/>
        <v>0</v>
      </c>
      <c r="O142" s="12">
        <f t="shared" si="40"/>
        <v>17</v>
      </c>
      <c r="P142" s="12">
        <f t="shared" si="41"/>
        <v>1</v>
      </c>
      <c r="Q142" s="12">
        <f t="shared" si="42"/>
        <v>0</v>
      </c>
      <c r="R142" s="12" t="str">
        <f t="shared" si="43"/>
        <v/>
      </c>
      <c r="S142" s="12" t="str">
        <f t="shared" si="44"/>
        <v/>
      </c>
      <c r="T142" s="12">
        <f t="shared" ref="T142:V153" si="45">IF($P142=1,F142,IF($P142=2,F142+F141,IF($P142=3,F142+F141+F140,IF($P142=4,F142+F141+F140+F139,0))))*IF($N143=1,1,IF($P142=4,1,0))</f>
        <v>0</v>
      </c>
      <c r="U142" s="12">
        <f t="shared" si="45"/>
        <v>0</v>
      </c>
      <c r="V142" s="12">
        <f t="shared" si="45"/>
        <v>0</v>
      </c>
    </row>
    <row r="143" spans="2:22" x14ac:dyDescent="0.2">
      <c r="B143" s="6"/>
      <c r="C143" s="7"/>
      <c r="D143" s="8"/>
      <c r="E143" s="8"/>
      <c r="F143" s="6"/>
      <c r="G143" s="6"/>
      <c r="H143" s="6"/>
      <c r="I143" s="6"/>
      <c r="J143" s="6"/>
      <c r="K143" s="6"/>
      <c r="L143"/>
      <c r="N143" s="12">
        <f t="shared" si="39"/>
        <v>0</v>
      </c>
      <c r="O143" s="12">
        <f t="shared" si="40"/>
        <v>18</v>
      </c>
      <c r="P143" s="12">
        <f t="shared" si="41"/>
        <v>2</v>
      </c>
      <c r="Q143" s="12">
        <f t="shared" si="42"/>
        <v>0</v>
      </c>
      <c r="R143" s="12" t="str">
        <f t="shared" si="43"/>
        <v/>
      </c>
      <c r="S143" s="12" t="str">
        <f t="shared" si="44"/>
        <v/>
      </c>
      <c r="T143" s="12">
        <f t="shared" si="45"/>
        <v>0</v>
      </c>
      <c r="U143" s="12">
        <f t="shared" si="45"/>
        <v>0</v>
      </c>
      <c r="V143" s="12">
        <f t="shared" si="45"/>
        <v>0</v>
      </c>
    </row>
    <row r="144" spans="2:22" x14ac:dyDescent="0.2">
      <c r="B144" s="6"/>
      <c r="C144" s="7"/>
      <c r="D144" s="8"/>
      <c r="E144" s="8"/>
      <c r="F144" s="6"/>
      <c r="G144" s="6"/>
      <c r="H144" s="6"/>
      <c r="I144" s="6"/>
      <c r="J144" s="6"/>
      <c r="K144" s="6"/>
      <c r="L144"/>
      <c r="N144" s="12">
        <f t="shared" si="39"/>
        <v>0</v>
      </c>
      <c r="O144" s="12">
        <f t="shared" si="40"/>
        <v>19</v>
      </c>
      <c r="P144" s="12">
        <f t="shared" si="41"/>
        <v>3</v>
      </c>
      <c r="Q144" s="12">
        <f t="shared" si="42"/>
        <v>0</v>
      </c>
      <c r="R144" s="12" t="str">
        <f t="shared" si="43"/>
        <v/>
      </c>
      <c r="S144" s="12" t="str">
        <f t="shared" si="44"/>
        <v/>
      </c>
      <c r="T144" s="12">
        <f t="shared" si="45"/>
        <v>0</v>
      </c>
      <c r="U144" s="12">
        <f t="shared" si="45"/>
        <v>0</v>
      </c>
      <c r="V144" s="12">
        <f t="shared" si="45"/>
        <v>0</v>
      </c>
    </row>
    <row r="145" spans="2:22" x14ac:dyDescent="0.2">
      <c r="B145" s="6"/>
      <c r="C145" s="7"/>
      <c r="D145" s="8"/>
      <c r="E145" s="8"/>
      <c r="F145" s="6"/>
      <c r="G145" s="6"/>
      <c r="H145" s="6"/>
      <c r="I145" s="6"/>
      <c r="J145" s="6"/>
      <c r="K145" s="6"/>
      <c r="L145"/>
      <c r="N145" s="12">
        <f t="shared" si="39"/>
        <v>0</v>
      </c>
      <c r="O145" s="12">
        <f t="shared" si="40"/>
        <v>20</v>
      </c>
      <c r="P145" s="12">
        <f t="shared" si="41"/>
        <v>4</v>
      </c>
      <c r="Q145" s="12">
        <f t="shared" si="42"/>
        <v>5</v>
      </c>
      <c r="R145" s="12" t="str">
        <f t="shared" si="43"/>
        <v>E</v>
      </c>
      <c r="S145" s="12" t="str">
        <f t="shared" si="44"/>
        <v xml:space="preserve"> 'E'</v>
      </c>
      <c r="T145" s="12">
        <f t="shared" si="45"/>
        <v>0</v>
      </c>
      <c r="U145" s="12">
        <f t="shared" si="45"/>
        <v>0</v>
      </c>
      <c r="V145" s="12">
        <f t="shared" si="45"/>
        <v>0</v>
      </c>
    </row>
    <row r="146" spans="2:22" x14ac:dyDescent="0.2">
      <c r="B146" s="6"/>
      <c r="C146" s="7"/>
      <c r="D146" s="8"/>
      <c r="E146" s="8"/>
      <c r="F146" s="6"/>
      <c r="G146" s="6"/>
      <c r="H146" s="6"/>
      <c r="I146" s="6"/>
      <c r="J146" s="6"/>
      <c r="K146" s="6"/>
      <c r="L146"/>
      <c r="N146" s="12">
        <f t="shared" si="39"/>
        <v>0</v>
      </c>
      <c r="O146" s="12">
        <f t="shared" si="40"/>
        <v>21</v>
      </c>
      <c r="P146" s="12">
        <f t="shared" si="41"/>
        <v>1</v>
      </c>
      <c r="Q146" s="12">
        <f t="shared" si="42"/>
        <v>0</v>
      </c>
      <c r="R146" s="12" t="str">
        <f t="shared" si="43"/>
        <v/>
      </c>
      <c r="S146" s="12" t="str">
        <f t="shared" si="44"/>
        <v/>
      </c>
      <c r="T146" s="12">
        <f t="shared" si="45"/>
        <v>0</v>
      </c>
      <c r="U146" s="12">
        <f t="shared" si="45"/>
        <v>0</v>
      </c>
      <c r="V146" s="12">
        <f t="shared" si="45"/>
        <v>0</v>
      </c>
    </row>
    <row r="147" spans="2:22" x14ac:dyDescent="0.2">
      <c r="B147" s="6"/>
      <c r="C147" s="7"/>
      <c r="D147" s="13"/>
      <c r="E147" s="8"/>
      <c r="F147" s="6"/>
      <c r="G147" s="6"/>
      <c r="H147" s="6"/>
      <c r="I147" s="6"/>
      <c r="J147" s="6"/>
      <c r="K147" s="6"/>
      <c r="L147"/>
      <c r="N147" s="12">
        <f t="shared" si="39"/>
        <v>0</v>
      </c>
      <c r="O147" s="12">
        <f t="shared" si="40"/>
        <v>22</v>
      </c>
      <c r="P147" s="12">
        <f t="shared" si="41"/>
        <v>2</v>
      </c>
      <c r="Q147" s="12">
        <f t="shared" si="42"/>
        <v>0</v>
      </c>
      <c r="R147" s="12" t="str">
        <f t="shared" si="43"/>
        <v/>
      </c>
      <c r="S147" s="12" t="str">
        <f t="shared" si="44"/>
        <v/>
      </c>
      <c r="T147" s="12">
        <f t="shared" si="45"/>
        <v>0</v>
      </c>
      <c r="U147" s="12">
        <f t="shared" si="45"/>
        <v>0</v>
      </c>
      <c r="V147" s="12">
        <f t="shared" si="45"/>
        <v>0</v>
      </c>
    </row>
    <row r="148" spans="2:22" x14ac:dyDescent="0.2">
      <c r="B148" s="6"/>
      <c r="C148" s="7"/>
      <c r="D148" s="8"/>
      <c r="E148" s="8"/>
      <c r="F148" s="6"/>
      <c r="G148" s="6"/>
      <c r="H148" s="6"/>
      <c r="I148" s="6"/>
      <c r="J148" s="6"/>
      <c r="K148" s="6"/>
      <c r="L148"/>
      <c r="N148" s="12">
        <f t="shared" si="39"/>
        <v>0</v>
      </c>
      <c r="O148" s="12">
        <f t="shared" si="40"/>
        <v>23</v>
      </c>
      <c r="P148" s="12">
        <f t="shared" si="41"/>
        <v>3</v>
      </c>
      <c r="Q148" s="12">
        <f t="shared" si="42"/>
        <v>0</v>
      </c>
      <c r="R148" s="12" t="str">
        <f t="shared" si="43"/>
        <v/>
      </c>
      <c r="S148" s="12" t="str">
        <f t="shared" si="44"/>
        <v/>
      </c>
      <c r="T148" s="12">
        <f t="shared" si="45"/>
        <v>0</v>
      </c>
      <c r="U148" s="12">
        <f t="shared" si="45"/>
        <v>0</v>
      </c>
      <c r="V148" s="12">
        <f t="shared" si="45"/>
        <v>0</v>
      </c>
    </row>
    <row r="149" spans="2:22" x14ac:dyDescent="0.2">
      <c r="B149" s="6"/>
      <c r="C149" s="7"/>
      <c r="D149" s="8"/>
      <c r="E149" s="8"/>
      <c r="F149" s="6"/>
      <c r="G149" s="6"/>
      <c r="H149" s="6"/>
      <c r="I149" s="6"/>
      <c r="J149" s="6"/>
      <c r="K149" s="6"/>
      <c r="L149"/>
      <c r="N149" s="12">
        <f t="shared" si="39"/>
        <v>0</v>
      </c>
      <c r="O149" s="12">
        <f t="shared" si="40"/>
        <v>24</v>
      </c>
      <c r="P149" s="12">
        <f t="shared" si="41"/>
        <v>4</v>
      </c>
      <c r="Q149" s="12">
        <f t="shared" si="42"/>
        <v>6</v>
      </c>
      <c r="R149" s="12" t="str">
        <f t="shared" si="43"/>
        <v>F</v>
      </c>
      <c r="S149" s="12" t="str">
        <f t="shared" si="44"/>
        <v xml:space="preserve"> 'F'</v>
      </c>
      <c r="T149" s="12">
        <f t="shared" si="45"/>
        <v>0</v>
      </c>
      <c r="U149" s="12">
        <f t="shared" si="45"/>
        <v>0</v>
      </c>
      <c r="V149" s="12">
        <f t="shared" si="45"/>
        <v>0</v>
      </c>
    </row>
    <row r="150" spans="2:22" x14ac:dyDescent="0.2">
      <c r="B150" s="6"/>
      <c r="C150" s="7"/>
      <c r="D150" s="8"/>
      <c r="E150" s="8"/>
      <c r="F150" s="6"/>
      <c r="G150" s="6"/>
      <c r="H150" s="6"/>
      <c r="I150" s="6"/>
      <c r="J150" s="6"/>
      <c r="K150" s="6"/>
      <c r="L150"/>
      <c r="N150" s="12">
        <f t="shared" si="39"/>
        <v>0</v>
      </c>
      <c r="O150" s="12">
        <f t="shared" si="40"/>
        <v>25</v>
      </c>
      <c r="P150" s="12">
        <f t="shared" si="41"/>
        <v>1</v>
      </c>
      <c r="Q150" s="12">
        <f t="shared" si="42"/>
        <v>0</v>
      </c>
      <c r="R150" s="12" t="str">
        <f t="shared" si="43"/>
        <v/>
      </c>
      <c r="S150" s="12" t="str">
        <f t="shared" si="44"/>
        <v/>
      </c>
      <c r="T150" s="12">
        <f t="shared" si="45"/>
        <v>0</v>
      </c>
      <c r="U150" s="12">
        <f t="shared" si="45"/>
        <v>0</v>
      </c>
      <c r="V150" s="12">
        <f t="shared" si="45"/>
        <v>0</v>
      </c>
    </row>
    <row r="151" spans="2:22" x14ac:dyDescent="0.2">
      <c r="B151" s="6"/>
      <c r="C151" s="7"/>
      <c r="D151" s="8"/>
      <c r="E151" s="8"/>
      <c r="F151" s="6"/>
      <c r="G151" s="6"/>
      <c r="H151" s="6"/>
      <c r="I151" s="6"/>
      <c r="J151" s="6"/>
      <c r="K151" s="6"/>
      <c r="L151"/>
      <c r="N151" s="12">
        <f t="shared" si="39"/>
        <v>0</v>
      </c>
      <c r="O151" s="12">
        <f t="shared" si="40"/>
        <v>26</v>
      </c>
      <c r="P151" s="12">
        <f t="shared" si="41"/>
        <v>2</v>
      </c>
      <c r="Q151" s="12">
        <f t="shared" si="42"/>
        <v>0</v>
      </c>
      <c r="R151" s="12" t="str">
        <f t="shared" si="43"/>
        <v/>
      </c>
      <c r="S151" s="12" t="str">
        <f t="shared" si="44"/>
        <v/>
      </c>
      <c r="T151" s="12">
        <f t="shared" si="45"/>
        <v>0</v>
      </c>
      <c r="U151" s="12">
        <f t="shared" si="45"/>
        <v>0</v>
      </c>
      <c r="V151" s="12">
        <f t="shared" si="45"/>
        <v>0</v>
      </c>
    </row>
    <row r="152" spans="2:22" x14ac:dyDescent="0.2">
      <c r="B152" s="6"/>
      <c r="C152" s="7"/>
      <c r="D152" s="8"/>
      <c r="E152" s="8"/>
      <c r="F152" s="6"/>
      <c r="G152" s="6"/>
      <c r="H152" s="6"/>
      <c r="I152" s="6"/>
      <c r="J152" s="6"/>
      <c r="K152" s="6"/>
      <c r="L152"/>
      <c r="N152" s="12">
        <f t="shared" si="39"/>
        <v>0</v>
      </c>
      <c r="O152" s="12">
        <f t="shared" si="40"/>
        <v>27</v>
      </c>
      <c r="P152" s="12">
        <f t="shared" si="41"/>
        <v>3</v>
      </c>
      <c r="Q152" s="12">
        <f t="shared" si="42"/>
        <v>0</v>
      </c>
      <c r="R152" s="12" t="str">
        <f t="shared" si="43"/>
        <v/>
      </c>
      <c r="S152" s="12" t="str">
        <f t="shared" si="44"/>
        <v/>
      </c>
      <c r="T152" s="12">
        <f t="shared" si="45"/>
        <v>0</v>
      </c>
      <c r="U152" s="12">
        <f t="shared" si="45"/>
        <v>0</v>
      </c>
      <c r="V152" s="12">
        <f t="shared" si="45"/>
        <v>0</v>
      </c>
    </row>
    <row r="153" spans="2:22" x14ac:dyDescent="0.2">
      <c r="B153" s="6"/>
      <c r="C153" s="7"/>
      <c r="D153" s="8"/>
      <c r="E153" s="8"/>
      <c r="F153" s="6"/>
      <c r="G153" s="6"/>
      <c r="H153" s="6"/>
      <c r="I153" s="6"/>
      <c r="J153" s="6"/>
      <c r="K153" s="6"/>
      <c r="L153"/>
      <c r="N153" s="12">
        <f t="shared" si="39"/>
        <v>0</v>
      </c>
      <c r="O153" s="12">
        <f t="shared" si="40"/>
        <v>28</v>
      </c>
      <c r="P153" s="12">
        <f t="shared" si="41"/>
        <v>4</v>
      </c>
      <c r="Q153" s="12">
        <f t="shared" si="42"/>
        <v>7</v>
      </c>
      <c r="R153" s="12" t="str">
        <f t="shared" si="43"/>
        <v>G</v>
      </c>
      <c r="S153" s="12" t="str">
        <f t="shared" si="44"/>
        <v xml:space="preserve"> 'G'</v>
      </c>
      <c r="T153" s="12">
        <f t="shared" si="45"/>
        <v>0</v>
      </c>
      <c r="U153" s="12">
        <f t="shared" si="45"/>
        <v>0</v>
      </c>
      <c r="V153" s="12">
        <f t="shared" si="45"/>
        <v>0</v>
      </c>
    </row>
    <row r="306" spans="2:22" x14ac:dyDescent="0.2">
      <c r="B306" s="1" t="s">
        <v>0</v>
      </c>
      <c r="C306" s="2" t="s">
        <v>1</v>
      </c>
      <c r="D306" s="3" t="s">
        <v>2</v>
      </c>
      <c r="E306" s="3" t="s">
        <v>3</v>
      </c>
      <c r="F306" s="4" t="s">
        <v>4</v>
      </c>
      <c r="G306" s="4" t="s">
        <v>5</v>
      </c>
      <c r="H306" s="4" t="s">
        <v>6</v>
      </c>
      <c r="I306" s="4" t="s">
        <v>7</v>
      </c>
      <c r="J306" s="4" t="s">
        <v>8</v>
      </c>
      <c r="K306" s="4" t="s">
        <v>9</v>
      </c>
      <c r="L306" s="1" t="s">
        <v>10</v>
      </c>
      <c r="M306" s="5" t="s">
        <v>11</v>
      </c>
      <c r="N306" s="5">
        <v>1</v>
      </c>
      <c r="O306" s="5">
        <v>2</v>
      </c>
      <c r="P306" s="5">
        <v>3</v>
      </c>
      <c r="Q306" s="5" t="s">
        <v>505</v>
      </c>
      <c r="R306" s="5" t="s">
        <v>506</v>
      </c>
      <c r="S306" s="5" t="s">
        <v>507</v>
      </c>
      <c r="T306" s="5" t="s">
        <v>502</v>
      </c>
      <c r="U306" s="5" t="s">
        <v>503</v>
      </c>
      <c r="V306" s="5" t="s">
        <v>504</v>
      </c>
    </row>
    <row r="307" spans="2:22" x14ac:dyDescent="0.2">
      <c r="B307" s="6"/>
      <c r="C307" s="7">
        <v>37695</v>
      </c>
      <c r="D307" s="8" t="s">
        <v>665</v>
      </c>
      <c r="E307" s="8" t="s">
        <v>48</v>
      </c>
      <c r="F307" s="6">
        <v>370</v>
      </c>
      <c r="G307" s="6">
        <v>58</v>
      </c>
      <c r="H307" s="6">
        <v>10</v>
      </c>
      <c r="I307" s="6" t="s">
        <v>15</v>
      </c>
      <c r="J307" s="6" t="s">
        <v>18</v>
      </c>
      <c r="K307" s="6" t="s">
        <v>53</v>
      </c>
      <c r="L307" t="str">
        <f>VLOOKUP(E307,Lookup_Data!$C$7:$E$25,2,FALSE)</f>
        <v>Scotland</v>
      </c>
      <c r="M307" t="str">
        <f>VLOOKUP(E307,Lookup_Data!$C$7:$E$25,3,FALSE)</f>
        <v>SUSF</v>
      </c>
      <c r="N307" s="12">
        <f t="shared" ref="N307:N374" si="46">IF(E307=E306,0,1)</f>
        <v>1</v>
      </c>
      <c r="O307" s="12">
        <f t="shared" ref="O307:O374" si="47">IF(N307=1,N307,O306+1)</f>
        <v>1</v>
      </c>
      <c r="P307" s="12">
        <f t="shared" ref="P307:P371" si="48">IF(O307&lt;4,O307,3+O307-3*ROUNDUP(O307/3,0))</f>
        <v>1</v>
      </c>
      <c r="Q307" s="12">
        <f t="shared" ref="Q307:Q374" si="49">IF(N308=1,1,IF(P307=3,1,0))*ROUNDUP(O307/3,0)</f>
        <v>0</v>
      </c>
      <c r="R307" s="12" t="str">
        <f t="shared" ref="R307:R371" si="50">IF(Q307=1,"Nov1",IF(Q307=2,"Nov2",IF(Q307=3,"Nov3",IF(Q307=4,"Nov4",IF(Q307=5,"Nov5",IF(Q307=6,"Nov6",IF(Q307=7,"Nov7",IF(Q307=8,"Nov8",""))))))))</f>
        <v/>
      </c>
      <c r="S307" s="12" t="str">
        <f t="shared" ref="S307:S374" si="51">IF(Q307=0,"",CONCATENATE(E307," '",R307,"'"))</f>
        <v/>
      </c>
      <c r="T307" s="12">
        <f t="shared" ref="T307:V310" si="52">IF($P307=1,F307,IF($P307=2,F307+F306,IF($P307=3,F307+F306+F158,IF($P307=4,F307+F306+F158+F157,0))))*IF($N308=1,1,IF($P307=3,1,0))</f>
        <v>0</v>
      </c>
      <c r="U307" s="12">
        <f t="shared" si="52"/>
        <v>0</v>
      </c>
      <c r="V307" s="12">
        <f t="shared" si="52"/>
        <v>0</v>
      </c>
    </row>
    <row r="308" spans="2:22" x14ac:dyDescent="0.2">
      <c r="B308" s="6"/>
      <c r="C308" s="7">
        <v>37695</v>
      </c>
      <c r="D308" s="8" t="s">
        <v>162</v>
      </c>
      <c r="E308" s="8" t="s">
        <v>48</v>
      </c>
      <c r="F308" s="6">
        <v>350</v>
      </c>
      <c r="G308" s="6">
        <v>58</v>
      </c>
      <c r="H308" s="6">
        <v>10</v>
      </c>
      <c r="I308" s="6" t="s">
        <v>22</v>
      </c>
      <c r="J308" s="6" t="s">
        <v>18</v>
      </c>
      <c r="K308" s="6" t="s">
        <v>53</v>
      </c>
      <c r="L308" t="str">
        <f>VLOOKUP(E308,Lookup_Data!$C$7:$E$25,2,FALSE)</f>
        <v>Scotland</v>
      </c>
      <c r="M308" t="str">
        <f>VLOOKUP(E308,Lookup_Data!$C$7:$E$25,3,FALSE)</f>
        <v>SUSF</v>
      </c>
      <c r="N308" s="12">
        <f t="shared" si="46"/>
        <v>0</v>
      </c>
      <c r="O308" s="12">
        <f t="shared" si="47"/>
        <v>2</v>
      </c>
      <c r="P308" s="12">
        <f t="shared" si="48"/>
        <v>2</v>
      </c>
      <c r="Q308" s="12">
        <f t="shared" si="49"/>
        <v>0</v>
      </c>
      <c r="R308" s="12" t="str">
        <f t="shared" si="50"/>
        <v/>
      </c>
      <c r="S308" s="12" t="str">
        <f t="shared" si="51"/>
        <v/>
      </c>
      <c r="T308" s="12">
        <f t="shared" si="52"/>
        <v>0</v>
      </c>
      <c r="U308" s="12">
        <f t="shared" si="52"/>
        <v>0</v>
      </c>
      <c r="V308" s="12">
        <f t="shared" si="52"/>
        <v>0</v>
      </c>
    </row>
    <row r="309" spans="2:22" x14ac:dyDescent="0.2">
      <c r="B309" s="6"/>
      <c r="C309" s="7">
        <v>37695</v>
      </c>
      <c r="D309" s="8" t="s">
        <v>668</v>
      </c>
      <c r="E309" s="8" t="s">
        <v>48</v>
      </c>
      <c r="F309" s="6">
        <v>333</v>
      </c>
      <c r="G309" s="6">
        <v>54</v>
      </c>
      <c r="H309" s="6">
        <v>4</v>
      </c>
      <c r="I309" s="6" t="s">
        <v>22</v>
      </c>
      <c r="J309" s="6" t="s">
        <v>18</v>
      </c>
      <c r="K309" s="6" t="s">
        <v>53</v>
      </c>
      <c r="L309" t="str">
        <f>VLOOKUP(E309,Lookup_Data!$C$7:$E$25,2,FALSE)</f>
        <v>Scotland</v>
      </c>
      <c r="M309" t="str">
        <f>VLOOKUP(E309,Lookup_Data!$C$7:$E$25,3,FALSE)</f>
        <v>SUSF</v>
      </c>
      <c r="N309" s="12">
        <f t="shared" si="46"/>
        <v>0</v>
      </c>
      <c r="O309" s="12">
        <f t="shared" si="47"/>
        <v>3</v>
      </c>
      <c r="P309" s="12">
        <f t="shared" si="48"/>
        <v>3</v>
      </c>
      <c r="Q309" s="12">
        <f t="shared" si="49"/>
        <v>1</v>
      </c>
      <c r="R309" s="12" t="str">
        <f t="shared" si="50"/>
        <v>Nov1</v>
      </c>
      <c r="S309" s="12" t="str">
        <f t="shared" si="51"/>
        <v>Aberdeen 'Nov1'</v>
      </c>
      <c r="T309" s="12">
        <f t="shared" si="52"/>
        <v>683</v>
      </c>
      <c r="U309" s="12">
        <f t="shared" si="52"/>
        <v>112</v>
      </c>
      <c r="V309" s="12">
        <f t="shared" si="52"/>
        <v>14</v>
      </c>
    </row>
    <row r="310" spans="2:22" x14ac:dyDescent="0.2">
      <c r="B310" s="6"/>
      <c r="C310" s="7">
        <v>37695</v>
      </c>
      <c r="D310" s="8" t="s">
        <v>666</v>
      </c>
      <c r="E310" s="8" t="s">
        <v>48</v>
      </c>
      <c r="F310" s="6">
        <v>258</v>
      </c>
      <c r="G310" s="6">
        <v>52</v>
      </c>
      <c r="H310" s="6">
        <v>0</v>
      </c>
      <c r="I310" s="6" t="s">
        <v>667</v>
      </c>
      <c r="J310" s="6" t="s">
        <v>18</v>
      </c>
      <c r="K310" s="6" t="s">
        <v>53</v>
      </c>
      <c r="L310" t="str">
        <f>VLOOKUP(E310,Lookup_Data!$C$7:$E$25,2,FALSE)</f>
        <v>Scotland</v>
      </c>
      <c r="M310" t="str">
        <f>VLOOKUP(E310,Lookup_Data!$C$7:$E$25,3,FALSE)</f>
        <v>SUSF</v>
      </c>
      <c r="N310" s="12">
        <f t="shared" si="46"/>
        <v>0</v>
      </c>
      <c r="O310" s="12">
        <f t="shared" si="47"/>
        <v>4</v>
      </c>
      <c r="P310" s="12">
        <f t="shared" si="48"/>
        <v>1</v>
      </c>
      <c r="Q310" s="12">
        <f t="shared" si="49"/>
        <v>2</v>
      </c>
      <c r="R310" s="12" t="str">
        <f t="shared" si="50"/>
        <v>Nov2</v>
      </c>
      <c r="S310" s="12" t="str">
        <f t="shared" si="51"/>
        <v>Aberdeen 'Nov2'</v>
      </c>
      <c r="T310" s="12">
        <f t="shared" si="52"/>
        <v>258</v>
      </c>
      <c r="U310" s="12">
        <f t="shared" si="52"/>
        <v>52</v>
      </c>
      <c r="V310" s="12">
        <f t="shared" si="52"/>
        <v>0</v>
      </c>
    </row>
    <row r="311" spans="2:22" x14ac:dyDescent="0.2">
      <c r="B311" s="6"/>
      <c r="C311" s="7">
        <v>37707</v>
      </c>
      <c r="D311" s="8" t="s">
        <v>369</v>
      </c>
      <c r="E311" s="8" t="s">
        <v>79</v>
      </c>
      <c r="F311" s="6">
        <v>304</v>
      </c>
      <c r="G311" s="6">
        <v>55</v>
      </c>
      <c r="H311" s="6">
        <v>0</v>
      </c>
      <c r="I311" s="6" t="s">
        <v>15</v>
      </c>
      <c r="J311" s="6" t="s">
        <v>80</v>
      </c>
      <c r="K311" s="6" t="s">
        <v>53</v>
      </c>
      <c r="L311" t="str">
        <f>VLOOKUP(E311,Lookup_Data!$C$7:$E$25,2,FALSE)</f>
        <v>Wales</v>
      </c>
      <c r="M311" t="str">
        <f>VLOOKUP(E311,Lookup_Data!$C$7:$E$25,3,FALSE)</f>
        <v>None</v>
      </c>
      <c r="N311" s="12">
        <f t="shared" si="46"/>
        <v>1</v>
      </c>
      <c r="O311" s="12">
        <f t="shared" si="47"/>
        <v>1</v>
      </c>
      <c r="P311" s="12">
        <f t="shared" si="48"/>
        <v>1</v>
      </c>
      <c r="Q311" s="12">
        <f t="shared" si="49"/>
        <v>0</v>
      </c>
      <c r="R311" s="12" t="str">
        <f t="shared" si="50"/>
        <v/>
      </c>
      <c r="S311" s="12" t="str">
        <f t="shared" si="51"/>
        <v/>
      </c>
      <c r="T311" s="12">
        <f t="shared" ref="T311:T374" si="53">IF($P311=1,F311,IF($P311=2,F311+F310,IF($P311=3,F311+F310+F162,IF($P311=4,F311+F310+F162+F161,0))))*IF($N312=1,1,IF($P311=3,1,0))</f>
        <v>0</v>
      </c>
      <c r="U311" s="12">
        <f t="shared" ref="U311:U374" si="54">IF($P311=1,G311,IF($P311=2,G311+G310,IF($P311=3,G311+G310+G162,IF($P311=4,G311+G310+G162+G161,0))))*IF($N312=1,1,IF($P311=3,1,0))</f>
        <v>0</v>
      </c>
      <c r="V311" s="12">
        <f t="shared" ref="V311:V374" si="55">IF($P311=1,H311,IF($P311=2,H311+H310,IF($P311=3,H311+H310+H162,IF($P311=4,H311+H310+H162+H161,0))))*IF($N312=1,1,IF($P311=3,1,0))</f>
        <v>0</v>
      </c>
    </row>
    <row r="312" spans="2:22" x14ac:dyDescent="0.2">
      <c r="B312" s="6"/>
      <c r="C312" s="7">
        <v>37708</v>
      </c>
      <c r="D312" s="8" t="s">
        <v>392</v>
      </c>
      <c r="E312" s="8" t="s">
        <v>79</v>
      </c>
      <c r="F312" s="6">
        <v>266</v>
      </c>
      <c r="G312" s="6">
        <v>50</v>
      </c>
      <c r="H312" s="6">
        <v>2</v>
      </c>
      <c r="I312" s="6" t="s">
        <v>22</v>
      </c>
      <c r="J312" s="6" t="s">
        <v>80</v>
      </c>
      <c r="K312" s="6" t="s">
        <v>53</v>
      </c>
      <c r="L312" t="str">
        <f>VLOOKUP(E312,Lookup_Data!$C$7:$E$25,2,FALSE)</f>
        <v>Wales</v>
      </c>
      <c r="M312" t="str">
        <f>VLOOKUP(E312,Lookup_Data!$C$7:$E$25,3,FALSE)</f>
        <v>None</v>
      </c>
      <c r="N312" s="12">
        <f t="shared" si="46"/>
        <v>0</v>
      </c>
      <c r="O312" s="12">
        <f t="shared" si="47"/>
        <v>2</v>
      </c>
      <c r="P312" s="12">
        <f t="shared" si="48"/>
        <v>2</v>
      </c>
      <c r="Q312" s="12">
        <f t="shared" si="49"/>
        <v>0</v>
      </c>
      <c r="R312" s="12" t="str">
        <f t="shared" si="50"/>
        <v/>
      </c>
      <c r="S312" s="12" t="str">
        <f t="shared" si="51"/>
        <v/>
      </c>
      <c r="T312" s="12">
        <f t="shared" si="53"/>
        <v>0</v>
      </c>
      <c r="U312" s="12">
        <f t="shared" si="54"/>
        <v>0</v>
      </c>
      <c r="V312" s="12">
        <f t="shared" si="55"/>
        <v>0</v>
      </c>
    </row>
    <row r="313" spans="2:22" x14ac:dyDescent="0.2">
      <c r="B313" s="6"/>
      <c r="C313" s="7">
        <v>37706</v>
      </c>
      <c r="D313" s="8" t="s">
        <v>160</v>
      </c>
      <c r="E313" s="8" t="s">
        <v>79</v>
      </c>
      <c r="F313" s="6">
        <v>252</v>
      </c>
      <c r="G313" s="6">
        <v>50</v>
      </c>
      <c r="H313" s="6">
        <v>0</v>
      </c>
      <c r="I313" s="6" t="s">
        <v>22</v>
      </c>
      <c r="J313" s="6" t="s">
        <v>80</v>
      </c>
      <c r="K313" s="6" t="s">
        <v>53</v>
      </c>
      <c r="L313" t="str">
        <f>VLOOKUP(E313,Lookup_Data!$C$7:$E$25,2,FALSE)</f>
        <v>Wales</v>
      </c>
      <c r="M313" t="str">
        <f>VLOOKUP(E313,Lookup_Data!$C$7:$E$25,3,FALSE)</f>
        <v>None</v>
      </c>
      <c r="N313" s="12">
        <f t="shared" si="46"/>
        <v>0</v>
      </c>
      <c r="O313" s="12">
        <f t="shared" si="47"/>
        <v>3</v>
      </c>
      <c r="P313" s="12">
        <f t="shared" si="48"/>
        <v>3</v>
      </c>
      <c r="Q313" s="12">
        <f t="shared" si="49"/>
        <v>1</v>
      </c>
      <c r="R313" s="12" t="str">
        <f t="shared" si="50"/>
        <v>Nov1</v>
      </c>
      <c r="S313" s="12" t="str">
        <f t="shared" si="51"/>
        <v>Bangor 'Nov1'</v>
      </c>
      <c r="T313" s="12">
        <f t="shared" si="53"/>
        <v>518</v>
      </c>
      <c r="U313" s="12">
        <f t="shared" si="54"/>
        <v>100</v>
      </c>
      <c r="V313" s="12">
        <f t="shared" si="55"/>
        <v>2</v>
      </c>
    </row>
    <row r="314" spans="2:22" x14ac:dyDescent="0.2">
      <c r="B314" s="6"/>
      <c r="C314" s="7">
        <v>37689</v>
      </c>
      <c r="D314" s="8" t="s">
        <v>127</v>
      </c>
      <c r="E314" s="8" t="s">
        <v>36</v>
      </c>
      <c r="F314" s="6">
        <v>499</v>
      </c>
      <c r="G314" s="6">
        <v>60</v>
      </c>
      <c r="H314" s="6">
        <v>10</v>
      </c>
      <c r="I314" s="6" t="s">
        <v>15</v>
      </c>
      <c r="J314" s="6" t="s">
        <v>18</v>
      </c>
      <c r="K314" s="6" t="s">
        <v>670</v>
      </c>
      <c r="L314" t="str">
        <f>VLOOKUP(E314,Lookup_Data!$C$7:$E$25,2,FALSE)</f>
        <v>England</v>
      </c>
      <c r="M314" t="str">
        <f>VLOOKUP(E314,Lookup_Data!$C$7:$E$25,3,FALSE)</f>
        <v>SWWU</v>
      </c>
      <c r="N314" s="12">
        <f t="shared" si="46"/>
        <v>1</v>
      </c>
      <c r="O314" s="12">
        <f t="shared" si="47"/>
        <v>1</v>
      </c>
      <c r="P314" s="12">
        <f t="shared" si="48"/>
        <v>1</v>
      </c>
      <c r="Q314" s="12">
        <f t="shared" si="49"/>
        <v>0</v>
      </c>
      <c r="R314" s="12" t="str">
        <f t="shared" si="50"/>
        <v/>
      </c>
      <c r="S314" s="12" t="str">
        <f t="shared" si="51"/>
        <v/>
      </c>
      <c r="T314" s="12">
        <f t="shared" si="53"/>
        <v>0</v>
      </c>
      <c r="U314" s="12">
        <f t="shared" si="54"/>
        <v>0</v>
      </c>
      <c r="V314" s="12">
        <f t="shared" si="55"/>
        <v>0</v>
      </c>
    </row>
    <row r="315" spans="2:22" x14ac:dyDescent="0.2">
      <c r="B315" s="6"/>
      <c r="C315" s="7">
        <v>37688</v>
      </c>
      <c r="D315" s="8" t="s">
        <v>304</v>
      </c>
      <c r="E315" s="8" t="s">
        <v>36</v>
      </c>
      <c r="F315" s="6">
        <v>244</v>
      </c>
      <c r="G315" s="6">
        <v>50</v>
      </c>
      <c r="H315" s="6">
        <v>0</v>
      </c>
      <c r="I315" s="6" t="s">
        <v>15</v>
      </c>
      <c r="J315" s="6" t="s">
        <v>18</v>
      </c>
      <c r="K315" s="6" t="s">
        <v>670</v>
      </c>
      <c r="L315" t="str">
        <f>VLOOKUP(E315,Lookup_Data!$C$7:$E$25,2,FALSE)</f>
        <v>England</v>
      </c>
      <c r="M315" t="str">
        <f>VLOOKUP(E315,Lookup_Data!$C$7:$E$25,3,FALSE)</f>
        <v>SWWU</v>
      </c>
      <c r="N315" s="12">
        <f t="shared" si="46"/>
        <v>0</v>
      </c>
      <c r="O315" s="12">
        <f t="shared" si="47"/>
        <v>2</v>
      </c>
      <c r="P315" s="12">
        <f t="shared" si="48"/>
        <v>2</v>
      </c>
      <c r="Q315" s="12">
        <f t="shared" si="49"/>
        <v>1</v>
      </c>
      <c r="R315" s="12" t="str">
        <f t="shared" si="50"/>
        <v>Nov1</v>
      </c>
      <c r="S315" s="12" t="str">
        <f t="shared" si="51"/>
        <v>Bath 'Nov1'</v>
      </c>
      <c r="T315" s="12">
        <f t="shared" si="53"/>
        <v>743</v>
      </c>
      <c r="U315" s="12">
        <f t="shared" si="54"/>
        <v>110</v>
      </c>
      <c r="V315" s="12">
        <f t="shared" si="55"/>
        <v>10</v>
      </c>
    </row>
    <row r="316" spans="2:22" x14ac:dyDescent="0.2">
      <c r="B316" s="6"/>
      <c r="C316" s="7">
        <v>37702</v>
      </c>
      <c r="D316" s="8" t="s">
        <v>335</v>
      </c>
      <c r="E316" s="8" t="s">
        <v>46</v>
      </c>
      <c r="F316" s="6">
        <v>500</v>
      </c>
      <c r="G316" s="6">
        <v>60</v>
      </c>
      <c r="H316" s="6"/>
      <c r="I316" s="6" t="s">
        <v>15</v>
      </c>
      <c r="J316" s="6" t="s">
        <v>18</v>
      </c>
      <c r="K316" s="6" t="s">
        <v>53</v>
      </c>
      <c r="L316" t="str">
        <f>VLOOKUP(E316,Lookup_Data!$C$7:$E$25,2,FALSE)</f>
        <v>England</v>
      </c>
      <c r="M316" t="str">
        <f>VLOOKUP(E316,Lookup_Data!$C$7:$E$25,3,FALSE)</f>
        <v>NEUAL</v>
      </c>
      <c r="N316" s="12">
        <f>IF(E316=E315,0,1)</f>
        <v>1</v>
      </c>
      <c r="O316" s="12">
        <f>IF(N316=1,N316,O315+1)</f>
        <v>1</v>
      </c>
      <c r="P316" s="12">
        <f>IF(O316&lt;4,O316,3+O316-3*ROUNDUP(O316/3,0))</f>
        <v>1</v>
      </c>
      <c r="Q316" s="12">
        <f>IF(N317=1,1,IF(P316=3,1,0))*ROUNDUP(O316/3,0)</f>
        <v>0</v>
      </c>
      <c r="R316" s="12" t="str">
        <f>IF(Q316=1,"Nov1",IF(Q316=2,"Nov2",IF(Q316=3,"Nov3",IF(Q316=4,"Nov4",IF(Q316=5,"Nov5",IF(Q316=6,"Nov6",IF(Q316=7,"Nov7",IF(Q316=8,"Nov8",""))))))))</f>
        <v/>
      </c>
      <c r="S316" s="12" t="str">
        <f>IF(Q316=0,"",CONCATENATE(E316," '",R316,"'"))</f>
        <v/>
      </c>
      <c r="T316" s="12">
        <f t="shared" si="53"/>
        <v>0</v>
      </c>
      <c r="U316" s="12">
        <f t="shared" si="54"/>
        <v>0</v>
      </c>
      <c r="V316" s="12">
        <f t="shared" si="55"/>
        <v>0</v>
      </c>
    </row>
    <row r="317" spans="2:22" x14ac:dyDescent="0.2">
      <c r="B317" s="6"/>
      <c r="C317" s="7">
        <v>37702</v>
      </c>
      <c r="D317" s="8" t="s">
        <v>334</v>
      </c>
      <c r="E317" s="8" t="s">
        <v>46</v>
      </c>
      <c r="F317" s="6">
        <v>446</v>
      </c>
      <c r="G317" s="6">
        <v>60</v>
      </c>
      <c r="H317" s="6">
        <v>5</v>
      </c>
      <c r="I317" s="6" t="s">
        <v>15</v>
      </c>
      <c r="J317" s="6" t="s">
        <v>18</v>
      </c>
      <c r="K317" s="6" t="s">
        <v>53</v>
      </c>
      <c r="L317" t="str">
        <f>VLOOKUP(E317,Lookup_Data!$C$7:$E$25,2,FALSE)</f>
        <v>England</v>
      </c>
      <c r="M317" t="str">
        <f>VLOOKUP(E317,Lookup_Data!$C$7:$E$25,3,FALSE)</f>
        <v>NEUAL</v>
      </c>
      <c r="N317" s="12">
        <f>IF(E317=E316,0,1)</f>
        <v>0</v>
      </c>
      <c r="O317" s="12">
        <f>IF(N317=1,N317,O316+1)</f>
        <v>2</v>
      </c>
      <c r="P317" s="12">
        <f t="shared" si="48"/>
        <v>2</v>
      </c>
      <c r="Q317" s="12">
        <f>IF(N318=1,1,IF(P317=3,1,0))*ROUNDUP(O317/3,0)</f>
        <v>0</v>
      </c>
      <c r="R317" s="12" t="str">
        <f t="shared" si="50"/>
        <v/>
      </c>
      <c r="S317" s="12" t="str">
        <f>IF(Q317=0,"",CONCATENATE(E317," '",R317,"'"))</f>
        <v/>
      </c>
      <c r="T317" s="12">
        <f t="shared" si="53"/>
        <v>0</v>
      </c>
      <c r="U317" s="12">
        <f t="shared" si="54"/>
        <v>0</v>
      </c>
      <c r="V317" s="12">
        <f t="shared" si="55"/>
        <v>0</v>
      </c>
    </row>
    <row r="318" spans="2:22" x14ac:dyDescent="0.2">
      <c r="B318" s="6"/>
      <c r="C318" s="7">
        <v>37702</v>
      </c>
      <c r="D318" s="8" t="s">
        <v>274</v>
      </c>
      <c r="E318" s="8" t="s">
        <v>46</v>
      </c>
      <c r="F318" s="6">
        <v>408</v>
      </c>
      <c r="G318" s="6">
        <v>60</v>
      </c>
      <c r="H318" s="6">
        <v>1</v>
      </c>
      <c r="I318" s="6" t="s">
        <v>15</v>
      </c>
      <c r="J318" s="6" t="s">
        <v>18</v>
      </c>
      <c r="K318" s="6" t="s">
        <v>53</v>
      </c>
      <c r="L318" t="str">
        <f>VLOOKUP(E318,Lookup_Data!$C$7:$E$25,2,FALSE)</f>
        <v>England</v>
      </c>
      <c r="M318" t="str">
        <f>VLOOKUP(E318,Lookup_Data!$C$7:$E$25,3,FALSE)</f>
        <v>NEUAL</v>
      </c>
      <c r="N318" s="12">
        <f>IF(E318=E317,0,1)</f>
        <v>0</v>
      </c>
      <c r="O318" s="12">
        <f>IF(N318=1,N318,O317+1)</f>
        <v>3</v>
      </c>
      <c r="P318" s="12">
        <f t="shared" si="48"/>
        <v>3</v>
      </c>
      <c r="Q318" s="12">
        <f>IF(N319=1,1,IF(P318=3,1,0))*ROUNDUP(O318/3,0)</f>
        <v>1</v>
      </c>
      <c r="R318" s="12" t="str">
        <f t="shared" si="50"/>
        <v>Nov1</v>
      </c>
      <c r="S318" s="12" t="str">
        <f>IF(Q318=0,"",CONCATENATE(E318," '",R318,"'"))</f>
        <v>Bradford 'Nov1'</v>
      </c>
      <c r="T318" s="12">
        <f t="shared" si="53"/>
        <v>854</v>
      </c>
      <c r="U318" s="12">
        <f t="shared" si="54"/>
        <v>120</v>
      </c>
      <c r="V318" s="12">
        <f t="shared" si="55"/>
        <v>6</v>
      </c>
    </row>
    <row r="319" spans="2:22" x14ac:dyDescent="0.2">
      <c r="B319" s="6"/>
      <c r="C319" s="7">
        <v>37702</v>
      </c>
      <c r="D319" s="8" t="s">
        <v>654</v>
      </c>
      <c r="E319" s="8" t="s">
        <v>46</v>
      </c>
      <c r="F319" s="6">
        <v>327</v>
      </c>
      <c r="G319" s="6">
        <v>56</v>
      </c>
      <c r="H319" s="6">
        <v>5</v>
      </c>
      <c r="I319" s="6" t="s">
        <v>22</v>
      </c>
      <c r="J319" s="6" t="s">
        <v>18</v>
      </c>
      <c r="K319" s="6" t="s">
        <v>53</v>
      </c>
      <c r="L319" t="str">
        <f>VLOOKUP(E319,Lookup_Data!$C$7:$E$25,2,FALSE)</f>
        <v>England</v>
      </c>
      <c r="M319" t="str">
        <f>VLOOKUP(E319,Lookup_Data!$C$7:$E$25,3,FALSE)</f>
        <v>NEUAL</v>
      </c>
      <c r="N319" s="12">
        <f>IF(E319=E318,0,1)</f>
        <v>0</v>
      </c>
      <c r="O319" s="12">
        <f>IF(N319=1,N319,O318+1)</f>
        <v>4</v>
      </c>
      <c r="P319" s="12">
        <f t="shared" si="48"/>
        <v>1</v>
      </c>
      <c r="Q319" s="12">
        <f>IF(N320=1,1,IF(P319=3,1,0))*ROUNDUP(O319/3,0)</f>
        <v>0</v>
      </c>
      <c r="R319" s="12" t="str">
        <f t="shared" si="50"/>
        <v/>
      </c>
      <c r="S319" s="12" t="str">
        <f>IF(Q319=0,"",CONCATENATE(E319," '",R319,"'"))</f>
        <v/>
      </c>
      <c r="T319" s="12">
        <f t="shared" si="53"/>
        <v>0</v>
      </c>
      <c r="U319" s="12">
        <f t="shared" si="54"/>
        <v>0</v>
      </c>
      <c r="V319" s="12">
        <f t="shared" si="55"/>
        <v>0</v>
      </c>
    </row>
    <row r="320" spans="2:22" x14ac:dyDescent="0.2">
      <c r="B320" s="6"/>
      <c r="C320" s="7">
        <v>37702</v>
      </c>
      <c r="D320" s="8" t="s">
        <v>301</v>
      </c>
      <c r="E320" s="8" t="s">
        <v>46</v>
      </c>
      <c r="F320" s="6">
        <v>319</v>
      </c>
      <c r="G320" s="6">
        <v>56</v>
      </c>
      <c r="H320" s="6">
        <v>2</v>
      </c>
      <c r="I320" s="6" t="s">
        <v>15</v>
      </c>
      <c r="J320" s="6" t="s">
        <v>18</v>
      </c>
      <c r="K320" s="6" t="s">
        <v>53</v>
      </c>
      <c r="L320" t="str">
        <f>VLOOKUP(E320,Lookup_Data!$C$7:$E$25,2,FALSE)</f>
        <v>England</v>
      </c>
      <c r="M320" t="str">
        <f>VLOOKUP(E320,Lookup_Data!$C$7:$E$25,3,FALSE)</f>
        <v>NEUAL</v>
      </c>
      <c r="N320" s="12">
        <f t="shared" si="46"/>
        <v>0</v>
      </c>
      <c r="O320" s="12">
        <f t="shared" si="47"/>
        <v>5</v>
      </c>
      <c r="P320" s="12">
        <f t="shared" si="48"/>
        <v>2</v>
      </c>
      <c r="Q320" s="12">
        <f t="shared" si="49"/>
        <v>0</v>
      </c>
      <c r="R320" s="12" t="str">
        <f t="shared" si="50"/>
        <v/>
      </c>
      <c r="S320" s="12" t="str">
        <f t="shared" si="51"/>
        <v/>
      </c>
      <c r="T320" s="12">
        <f t="shared" si="53"/>
        <v>0</v>
      </c>
      <c r="U320" s="12">
        <f t="shared" si="54"/>
        <v>0</v>
      </c>
      <c r="V320" s="12">
        <f t="shared" si="55"/>
        <v>0</v>
      </c>
    </row>
    <row r="321" spans="2:22" x14ac:dyDescent="0.2">
      <c r="B321" s="6"/>
      <c r="C321" s="7">
        <v>37702</v>
      </c>
      <c r="D321" s="8" t="s">
        <v>655</v>
      </c>
      <c r="E321" s="8" t="s">
        <v>46</v>
      </c>
      <c r="F321" s="6">
        <v>267</v>
      </c>
      <c r="G321" s="6">
        <v>51</v>
      </c>
      <c r="H321" s="6">
        <v>2</v>
      </c>
      <c r="I321" s="6" t="s">
        <v>15</v>
      </c>
      <c r="J321" s="6" t="s">
        <v>18</v>
      </c>
      <c r="K321" s="6" t="s">
        <v>53</v>
      </c>
      <c r="L321" t="str">
        <f>VLOOKUP(E321,Lookup_Data!$C$7:$E$25,2,FALSE)</f>
        <v>England</v>
      </c>
      <c r="M321" t="str">
        <f>VLOOKUP(E321,Lookup_Data!$C$7:$E$25,3,FALSE)</f>
        <v>NEUAL</v>
      </c>
      <c r="N321" s="12">
        <f t="shared" si="46"/>
        <v>0</v>
      </c>
      <c r="O321" s="12">
        <f t="shared" si="47"/>
        <v>6</v>
      </c>
      <c r="P321" s="12">
        <f t="shared" si="48"/>
        <v>3</v>
      </c>
      <c r="Q321" s="12">
        <f t="shared" si="49"/>
        <v>2</v>
      </c>
      <c r="R321" s="12" t="str">
        <f t="shared" si="50"/>
        <v>Nov2</v>
      </c>
      <c r="S321" s="12" t="str">
        <f t="shared" si="51"/>
        <v>Bradford 'Nov2'</v>
      </c>
      <c r="T321" s="12">
        <f t="shared" si="53"/>
        <v>586</v>
      </c>
      <c r="U321" s="12">
        <f t="shared" si="54"/>
        <v>107</v>
      </c>
      <c r="V321" s="12">
        <f t="shared" si="55"/>
        <v>4</v>
      </c>
    </row>
    <row r="322" spans="2:22" x14ac:dyDescent="0.2">
      <c r="B322" s="6"/>
      <c r="C322" s="7"/>
      <c r="D322" s="8" t="s">
        <v>255</v>
      </c>
      <c r="E322" s="8" t="s">
        <v>63</v>
      </c>
      <c r="F322" s="6">
        <v>434</v>
      </c>
      <c r="G322" s="6">
        <v>60</v>
      </c>
      <c r="H322" s="6">
        <v>6</v>
      </c>
      <c r="I322" s="6" t="s">
        <v>15</v>
      </c>
      <c r="J322" s="6" t="s">
        <v>18</v>
      </c>
      <c r="K322" s="6" t="s">
        <v>53</v>
      </c>
      <c r="L322" t="str">
        <f>VLOOKUP(E322,Lookup_Data!$C$7:$E$25,2,FALSE)</f>
        <v>England</v>
      </c>
      <c r="M322" t="str">
        <f>VLOOKUP(E322,Lookup_Data!$C$7:$E$25,3,FALSE)</f>
        <v>BUTTS</v>
      </c>
      <c r="N322" s="12">
        <f t="shared" si="46"/>
        <v>1</v>
      </c>
      <c r="O322" s="12">
        <f t="shared" si="47"/>
        <v>1</v>
      </c>
      <c r="P322" s="12">
        <f t="shared" si="48"/>
        <v>1</v>
      </c>
      <c r="Q322" s="12">
        <f t="shared" si="49"/>
        <v>0</v>
      </c>
      <c r="R322" s="12" t="str">
        <f t="shared" si="50"/>
        <v/>
      </c>
      <c r="S322" s="12" t="str">
        <f t="shared" si="51"/>
        <v/>
      </c>
      <c r="T322" s="12">
        <f t="shared" si="53"/>
        <v>0</v>
      </c>
      <c r="U322" s="12">
        <f t="shared" si="54"/>
        <v>0</v>
      </c>
      <c r="V322" s="12">
        <f t="shared" si="55"/>
        <v>0</v>
      </c>
    </row>
    <row r="323" spans="2:22" x14ac:dyDescent="0.2">
      <c r="B323" s="6"/>
      <c r="C323" s="7"/>
      <c r="D323" s="8" t="s">
        <v>660</v>
      </c>
      <c r="E323" s="8" t="s">
        <v>63</v>
      </c>
      <c r="F323" s="6">
        <v>382</v>
      </c>
      <c r="G323" s="6">
        <v>58</v>
      </c>
      <c r="H323" s="6">
        <v>1</v>
      </c>
      <c r="I323" s="6" t="s">
        <v>22</v>
      </c>
      <c r="J323" s="6" t="s">
        <v>18</v>
      </c>
      <c r="K323" s="6" t="s">
        <v>53</v>
      </c>
      <c r="L323" t="str">
        <f>VLOOKUP(E323,Lookup_Data!$C$7:$E$25,2,FALSE)</f>
        <v>England</v>
      </c>
      <c r="M323" t="str">
        <f>VLOOKUP(E323,Lookup_Data!$C$7:$E$25,3,FALSE)</f>
        <v>BUTTS</v>
      </c>
      <c r="N323" s="12">
        <f t="shared" si="46"/>
        <v>0</v>
      </c>
      <c r="O323" s="12">
        <f t="shared" si="47"/>
        <v>2</v>
      </c>
      <c r="P323" s="12">
        <f t="shared" si="48"/>
        <v>2</v>
      </c>
      <c r="Q323" s="12">
        <f t="shared" si="49"/>
        <v>0</v>
      </c>
      <c r="R323" s="12" t="str">
        <f t="shared" si="50"/>
        <v/>
      </c>
      <c r="S323" s="12" t="str">
        <f t="shared" si="51"/>
        <v/>
      </c>
      <c r="T323" s="12">
        <f t="shared" si="53"/>
        <v>0</v>
      </c>
      <c r="U323" s="12">
        <f t="shared" si="54"/>
        <v>0</v>
      </c>
      <c r="V323" s="12">
        <f t="shared" si="55"/>
        <v>0</v>
      </c>
    </row>
    <row r="324" spans="2:22" x14ac:dyDescent="0.2">
      <c r="B324" s="6"/>
      <c r="C324" s="7"/>
      <c r="D324" s="8" t="s">
        <v>661</v>
      </c>
      <c r="E324" s="8" t="s">
        <v>63</v>
      </c>
      <c r="F324" s="6">
        <v>325</v>
      </c>
      <c r="G324" s="6">
        <v>56</v>
      </c>
      <c r="H324" s="6">
        <v>3</v>
      </c>
      <c r="I324" s="6" t="s">
        <v>15</v>
      </c>
      <c r="J324" s="6" t="s">
        <v>18</v>
      </c>
      <c r="K324" s="6" t="s">
        <v>53</v>
      </c>
      <c r="L324" t="str">
        <f>VLOOKUP(E324,Lookup_Data!$C$7:$E$25,2,FALSE)</f>
        <v>England</v>
      </c>
      <c r="M324" t="str">
        <f>VLOOKUP(E324,Lookup_Data!$C$7:$E$25,3,FALSE)</f>
        <v>BUTTS</v>
      </c>
      <c r="N324" s="12">
        <f t="shared" si="46"/>
        <v>0</v>
      </c>
      <c r="O324" s="12">
        <f t="shared" si="47"/>
        <v>3</v>
      </c>
      <c r="P324" s="12">
        <f t="shared" si="48"/>
        <v>3</v>
      </c>
      <c r="Q324" s="12">
        <f t="shared" si="49"/>
        <v>1</v>
      </c>
      <c r="R324" s="12" t="str">
        <f t="shared" si="50"/>
        <v>Nov1</v>
      </c>
      <c r="S324" s="12" t="str">
        <f t="shared" si="51"/>
        <v>Cambridge 'Nov1'</v>
      </c>
      <c r="T324" s="12">
        <f t="shared" si="53"/>
        <v>707</v>
      </c>
      <c r="U324" s="12">
        <f t="shared" si="54"/>
        <v>114</v>
      </c>
      <c r="V324" s="12">
        <f t="shared" si="55"/>
        <v>4</v>
      </c>
    </row>
    <row r="325" spans="2:22" x14ac:dyDescent="0.2">
      <c r="B325" s="6"/>
      <c r="C325" s="7"/>
      <c r="D325" s="8" t="s">
        <v>662</v>
      </c>
      <c r="E325" s="8" t="s">
        <v>63</v>
      </c>
      <c r="F325" s="6">
        <v>274</v>
      </c>
      <c r="G325" s="6">
        <v>50</v>
      </c>
      <c r="H325" s="6">
        <v>2</v>
      </c>
      <c r="I325" s="6" t="s">
        <v>15</v>
      </c>
      <c r="J325" s="6" t="s">
        <v>18</v>
      </c>
      <c r="K325" s="6" t="s">
        <v>53</v>
      </c>
      <c r="L325" t="str">
        <f>VLOOKUP(E325,Lookup_Data!$C$7:$E$25,2,FALSE)</f>
        <v>England</v>
      </c>
      <c r="M325" t="str">
        <f>VLOOKUP(E325,Lookup_Data!$C$7:$E$25,3,FALSE)</f>
        <v>BUTTS</v>
      </c>
      <c r="N325" s="12">
        <f t="shared" si="46"/>
        <v>0</v>
      </c>
      <c r="O325" s="12">
        <f t="shared" si="47"/>
        <v>4</v>
      </c>
      <c r="P325" s="12">
        <f t="shared" si="48"/>
        <v>1</v>
      </c>
      <c r="Q325" s="12">
        <f t="shared" si="49"/>
        <v>0</v>
      </c>
      <c r="R325" s="12" t="str">
        <f t="shared" si="50"/>
        <v/>
      </c>
      <c r="S325" s="12" t="str">
        <f t="shared" si="51"/>
        <v/>
      </c>
      <c r="T325" s="12">
        <f t="shared" si="53"/>
        <v>0</v>
      </c>
      <c r="U325" s="12">
        <f t="shared" si="54"/>
        <v>0</v>
      </c>
      <c r="V325" s="12">
        <f t="shared" si="55"/>
        <v>0</v>
      </c>
    </row>
    <row r="326" spans="2:22" x14ac:dyDescent="0.2">
      <c r="B326" s="6"/>
      <c r="C326" s="7"/>
      <c r="D326" s="8" t="s">
        <v>663</v>
      </c>
      <c r="E326" s="8" t="s">
        <v>63</v>
      </c>
      <c r="F326" s="6">
        <v>259</v>
      </c>
      <c r="G326" s="6">
        <v>50</v>
      </c>
      <c r="H326" s="6">
        <v>0</v>
      </c>
      <c r="I326" s="6" t="s">
        <v>15</v>
      </c>
      <c r="J326" s="6" t="s">
        <v>18</v>
      </c>
      <c r="K326" s="6" t="s">
        <v>53</v>
      </c>
      <c r="L326" t="str">
        <f>VLOOKUP(E326,Lookup_Data!$C$7:$E$25,2,FALSE)</f>
        <v>England</v>
      </c>
      <c r="M326" t="str">
        <f>VLOOKUP(E326,Lookup_Data!$C$7:$E$25,3,FALSE)</f>
        <v>BUTTS</v>
      </c>
      <c r="N326" s="12">
        <f t="shared" si="46"/>
        <v>0</v>
      </c>
      <c r="O326" s="12">
        <f t="shared" si="47"/>
        <v>5</v>
      </c>
      <c r="P326" s="12">
        <f t="shared" si="48"/>
        <v>2</v>
      </c>
      <c r="Q326" s="12">
        <f t="shared" si="49"/>
        <v>0</v>
      </c>
      <c r="R326" s="12" t="str">
        <f t="shared" si="50"/>
        <v/>
      </c>
      <c r="S326" s="12" t="str">
        <f t="shared" si="51"/>
        <v/>
      </c>
      <c r="T326" s="12">
        <f t="shared" si="53"/>
        <v>0</v>
      </c>
      <c r="U326" s="12">
        <f t="shared" si="54"/>
        <v>0</v>
      </c>
      <c r="V326" s="12">
        <f t="shared" si="55"/>
        <v>0</v>
      </c>
    </row>
    <row r="327" spans="2:22" x14ac:dyDescent="0.2">
      <c r="B327" s="6"/>
      <c r="C327" s="7"/>
      <c r="D327" s="8" t="s">
        <v>664</v>
      </c>
      <c r="E327" s="8" t="s">
        <v>63</v>
      </c>
      <c r="F327" s="6">
        <v>156</v>
      </c>
      <c r="G327" s="6">
        <v>37</v>
      </c>
      <c r="H327" s="6">
        <v>0</v>
      </c>
      <c r="I327" s="6" t="s">
        <v>15</v>
      </c>
      <c r="J327" s="6" t="s">
        <v>18</v>
      </c>
      <c r="K327" s="6" t="s">
        <v>53</v>
      </c>
      <c r="L327" t="str">
        <f>VLOOKUP(E327,Lookup_Data!$C$7:$E$25,2,FALSE)</f>
        <v>England</v>
      </c>
      <c r="M327" t="str">
        <f>VLOOKUP(E327,Lookup_Data!$C$7:$E$25,3,FALSE)</f>
        <v>BUTTS</v>
      </c>
      <c r="N327" s="12">
        <f t="shared" si="46"/>
        <v>0</v>
      </c>
      <c r="O327" s="12">
        <f t="shared" si="47"/>
        <v>6</v>
      </c>
      <c r="P327" s="12">
        <f t="shared" si="48"/>
        <v>3</v>
      </c>
      <c r="Q327" s="12">
        <f t="shared" si="49"/>
        <v>2</v>
      </c>
      <c r="R327" s="12" t="str">
        <f t="shared" si="50"/>
        <v>Nov2</v>
      </c>
      <c r="S327" s="12" t="str">
        <f t="shared" si="51"/>
        <v>Cambridge 'Nov2'</v>
      </c>
      <c r="T327" s="12">
        <f t="shared" si="53"/>
        <v>415</v>
      </c>
      <c r="U327" s="12">
        <f t="shared" si="54"/>
        <v>87</v>
      </c>
      <c r="V327" s="12">
        <f t="shared" si="55"/>
        <v>0</v>
      </c>
    </row>
    <row r="328" spans="2:22" x14ac:dyDescent="0.2">
      <c r="B328" s="6"/>
      <c r="C328" s="7">
        <v>37688</v>
      </c>
      <c r="D328" s="8" t="s">
        <v>72</v>
      </c>
      <c r="E328" s="8" t="s">
        <v>14</v>
      </c>
      <c r="F328" s="6">
        <v>531</v>
      </c>
      <c r="G328" s="6">
        <v>60</v>
      </c>
      <c r="H328" s="6">
        <v>17</v>
      </c>
      <c r="I328" s="6" t="s">
        <v>22</v>
      </c>
      <c r="J328" s="6" t="s">
        <v>18</v>
      </c>
      <c r="K328" s="6" t="s">
        <v>53</v>
      </c>
      <c r="L328" t="str">
        <f>VLOOKUP(E328,Lookup_Data!$C$7:$E$25,2,FALSE)</f>
        <v>Scotland</v>
      </c>
      <c r="M328" t="str">
        <f>VLOOKUP(E328,Lookup_Data!$C$7:$E$25,3,FALSE)</f>
        <v>SUSF</v>
      </c>
      <c r="N328" s="12">
        <f t="shared" si="46"/>
        <v>1</v>
      </c>
      <c r="O328" s="12">
        <f t="shared" si="47"/>
        <v>1</v>
      </c>
      <c r="P328" s="12">
        <f t="shared" si="48"/>
        <v>1</v>
      </c>
      <c r="Q328" s="12">
        <f t="shared" si="49"/>
        <v>0</v>
      </c>
      <c r="R328" s="12" t="str">
        <f t="shared" si="50"/>
        <v/>
      </c>
      <c r="S328" s="12" t="str">
        <f t="shared" si="51"/>
        <v/>
      </c>
      <c r="T328" s="12">
        <f t="shared" si="53"/>
        <v>0</v>
      </c>
      <c r="U328" s="12">
        <f t="shared" si="54"/>
        <v>0</v>
      </c>
      <c r="V328" s="12">
        <f t="shared" si="55"/>
        <v>0</v>
      </c>
    </row>
    <row r="329" spans="2:22" x14ac:dyDescent="0.2">
      <c r="B329" s="6"/>
      <c r="C329" s="7">
        <v>37689</v>
      </c>
      <c r="D329" s="8" t="s">
        <v>198</v>
      </c>
      <c r="E329" s="8" t="s">
        <v>14</v>
      </c>
      <c r="F329" s="6">
        <v>529</v>
      </c>
      <c r="G329" s="6">
        <v>60</v>
      </c>
      <c r="H329" s="6">
        <v>16</v>
      </c>
      <c r="I329" s="6" t="s">
        <v>22</v>
      </c>
      <c r="J329" s="6" t="s">
        <v>18</v>
      </c>
      <c r="K329" s="6" t="s">
        <v>53</v>
      </c>
      <c r="L329" t="str">
        <f>VLOOKUP(E329,Lookup_Data!$C$7:$E$25,2,FALSE)</f>
        <v>Scotland</v>
      </c>
      <c r="M329" t="str">
        <f>VLOOKUP(E329,Lookup_Data!$C$7:$E$25,3,FALSE)</f>
        <v>SUSF</v>
      </c>
      <c r="N329" s="12">
        <f t="shared" si="46"/>
        <v>0</v>
      </c>
      <c r="O329" s="12">
        <f t="shared" si="47"/>
        <v>2</v>
      </c>
      <c r="P329" s="12">
        <f t="shared" si="48"/>
        <v>2</v>
      </c>
      <c r="Q329" s="12">
        <f t="shared" si="49"/>
        <v>0</v>
      </c>
      <c r="R329" s="12" t="str">
        <f t="shared" si="50"/>
        <v/>
      </c>
      <c r="S329" s="12" t="str">
        <f t="shared" si="51"/>
        <v/>
      </c>
      <c r="T329" s="12">
        <f t="shared" si="53"/>
        <v>0</v>
      </c>
      <c r="U329" s="12">
        <f t="shared" si="54"/>
        <v>0</v>
      </c>
      <c r="V329" s="12">
        <f t="shared" si="55"/>
        <v>0</v>
      </c>
    </row>
    <row r="330" spans="2:22" x14ac:dyDescent="0.2">
      <c r="B330" s="6"/>
      <c r="C330" s="7">
        <v>37688</v>
      </c>
      <c r="D330" s="8" t="s">
        <v>103</v>
      </c>
      <c r="E330" s="8" t="s">
        <v>14</v>
      </c>
      <c r="F330" s="6">
        <v>465</v>
      </c>
      <c r="G330" s="6">
        <v>60</v>
      </c>
      <c r="H330" s="6">
        <v>4</v>
      </c>
      <c r="I330" s="6" t="s">
        <v>15</v>
      </c>
      <c r="J330" s="6" t="s">
        <v>18</v>
      </c>
      <c r="K330" s="6" t="s">
        <v>53</v>
      </c>
      <c r="L330" t="str">
        <f>VLOOKUP(E330,Lookup_Data!$C$7:$E$25,2,FALSE)</f>
        <v>Scotland</v>
      </c>
      <c r="M330" t="str">
        <f>VLOOKUP(E330,Lookup_Data!$C$7:$E$25,3,FALSE)</f>
        <v>SUSF</v>
      </c>
      <c r="N330" s="12">
        <f t="shared" si="46"/>
        <v>0</v>
      </c>
      <c r="O330" s="12">
        <f t="shared" si="47"/>
        <v>3</v>
      </c>
      <c r="P330" s="12">
        <f t="shared" si="48"/>
        <v>3</v>
      </c>
      <c r="Q330" s="12">
        <f t="shared" si="49"/>
        <v>1</v>
      </c>
      <c r="R330" s="12" t="str">
        <f t="shared" si="50"/>
        <v>Nov1</v>
      </c>
      <c r="S330" s="12" t="str">
        <f t="shared" si="51"/>
        <v>Edinburgh 'Nov1'</v>
      </c>
      <c r="T330" s="12">
        <f t="shared" si="53"/>
        <v>994</v>
      </c>
      <c r="U330" s="12">
        <f t="shared" si="54"/>
        <v>120</v>
      </c>
      <c r="V330" s="12">
        <f t="shared" si="55"/>
        <v>20</v>
      </c>
    </row>
    <row r="331" spans="2:22" x14ac:dyDescent="0.2">
      <c r="B331" s="6"/>
      <c r="C331" s="7">
        <v>37696</v>
      </c>
      <c r="D331" s="8" t="s">
        <v>132</v>
      </c>
      <c r="E331" s="8" t="s">
        <v>34</v>
      </c>
      <c r="F331" s="6">
        <v>491</v>
      </c>
      <c r="G331" s="6">
        <v>60</v>
      </c>
      <c r="H331" s="6">
        <v>9</v>
      </c>
      <c r="I331" s="6" t="s">
        <v>15</v>
      </c>
      <c r="J331" s="6" t="s">
        <v>18</v>
      </c>
      <c r="K331" s="6" t="s">
        <v>53</v>
      </c>
      <c r="L331" t="str">
        <f>VLOOKUP(E331,Lookup_Data!$C$7:$E$25,2,FALSE)</f>
        <v>England</v>
      </c>
      <c r="M331" t="str">
        <f>VLOOKUP(E331,Lookup_Data!$C$7:$E$25,3,FALSE)</f>
        <v>SEAL</v>
      </c>
      <c r="N331" s="12">
        <f t="shared" si="46"/>
        <v>1</v>
      </c>
      <c r="O331" s="12">
        <f t="shared" si="47"/>
        <v>1</v>
      </c>
      <c r="P331" s="12">
        <f t="shared" si="48"/>
        <v>1</v>
      </c>
      <c r="Q331" s="12">
        <f t="shared" si="49"/>
        <v>0</v>
      </c>
      <c r="R331" s="12" t="str">
        <f t="shared" si="50"/>
        <v/>
      </c>
      <c r="S331" s="12" t="str">
        <f t="shared" si="51"/>
        <v/>
      </c>
      <c r="T331" s="12">
        <f t="shared" si="53"/>
        <v>0</v>
      </c>
      <c r="U331" s="12">
        <f t="shared" si="54"/>
        <v>0</v>
      </c>
      <c r="V331" s="12">
        <f t="shared" si="55"/>
        <v>0</v>
      </c>
    </row>
    <row r="332" spans="2:22" x14ac:dyDescent="0.2">
      <c r="B332" s="6"/>
      <c r="C332" s="7">
        <v>37696</v>
      </c>
      <c r="D332" s="8" t="s">
        <v>172</v>
      </c>
      <c r="E332" s="8" t="s">
        <v>34</v>
      </c>
      <c r="F332" s="6">
        <v>486</v>
      </c>
      <c r="G332" s="6">
        <v>60</v>
      </c>
      <c r="H332" s="6">
        <v>5</v>
      </c>
      <c r="I332" s="6" t="s">
        <v>15</v>
      </c>
      <c r="J332" s="6" t="s">
        <v>18</v>
      </c>
      <c r="K332" s="6" t="s">
        <v>53</v>
      </c>
      <c r="L332" t="str">
        <f>VLOOKUP(E332,Lookup_Data!$C$7:$E$25,2,FALSE)</f>
        <v>England</v>
      </c>
      <c r="M332" t="str">
        <f>VLOOKUP(E332,Lookup_Data!$C$7:$E$25,3,FALSE)</f>
        <v>SEAL</v>
      </c>
      <c r="N332" s="12">
        <f t="shared" si="46"/>
        <v>0</v>
      </c>
      <c r="O332" s="12">
        <f t="shared" si="47"/>
        <v>2</v>
      </c>
      <c r="P332" s="12">
        <f t="shared" si="48"/>
        <v>2</v>
      </c>
      <c r="Q332" s="12">
        <f t="shared" si="49"/>
        <v>0</v>
      </c>
      <c r="R332" s="12" t="str">
        <f t="shared" si="50"/>
        <v/>
      </c>
      <c r="S332" s="12" t="str">
        <f t="shared" si="51"/>
        <v/>
      </c>
      <c r="T332" s="12">
        <f t="shared" si="53"/>
        <v>0</v>
      </c>
      <c r="U332" s="12">
        <f t="shared" si="54"/>
        <v>0</v>
      </c>
      <c r="V332" s="12">
        <f t="shared" si="55"/>
        <v>0</v>
      </c>
    </row>
    <row r="333" spans="2:22" x14ac:dyDescent="0.2">
      <c r="B333" s="6"/>
      <c r="C333" s="7">
        <v>37696</v>
      </c>
      <c r="D333" s="8" t="s">
        <v>110</v>
      </c>
      <c r="E333" s="8" t="s">
        <v>34</v>
      </c>
      <c r="F333" s="6">
        <v>463</v>
      </c>
      <c r="G333" s="6">
        <v>60</v>
      </c>
      <c r="H333" s="6">
        <v>9</v>
      </c>
      <c r="I333" s="6" t="s">
        <v>22</v>
      </c>
      <c r="J333" s="6" t="s">
        <v>18</v>
      </c>
      <c r="K333" s="6" t="s">
        <v>53</v>
      </c>
      <c r="L333" t="str">
        <f>VLOOKUP(E333,Lookup_Data!$C$7:$E$25,2,FALSE)</f>
        <v>England</v>
      </c>
      <c r="M333" t="str">
        <f>VLOOKUP(E333,Lookup_Data!$C$7:$E$25,3,FALSE)</f>
        <v>SEAL</v>
      </c>
      <c r="N333" s="12">
        <f t="shared" si="46"/>
        <v>0</v>
      </c>
      <c r="O333" s="12">
        <f t="shared" si="47"/>
        <v>3</v>
      </c>
      <c r="P333" s="12">
        <f t="shared" si="48"/>
        <v>3</v>
      </c>
      <c r="Q333" s="12">
        <f t="shared" si="49"/>
        <v>1</v>
      </c>
      <c r="R333" s="12" t="str">
        <f t="shared" si="50"/>
        <v>Nov1</v>
      </c>
      <c r="S333" s="12" t="str">
        <f t="shared" si="51"/>
        <v>Imperial 'Nov1'</v>
      </c>
      <c r="T333" s="12">
        <f t="shared" si="53"/>
        <v>949</v>
      </c>
      <c r="U333" s="12">
        <f t="shared" si="54"/>
        <v>120</v>
      </c>
      <c r="V333" s="12">
        <f t="shared" si="55"/>
        <v>14</v>
      </c>
    </row>
    <row r="334" spans="2:22" x14ac:dyDescent="0.2">
      <c r="B334" s="6"/>
      <c r="C334" s="7">
        <v>37683</v>
      </c>
      <c r="D334" s="8" t="s">
        <v>147</v>
      </c>
      <c r="E334" s="8" t="s">
        <v>50</v>
      </c>
      <c r="F334" s="6">
        <v>442</v>
      </c>
      <c r="G334" s="6">
        <v>60</v>
      </c>
      <c r="H334" s="6">
        <v>2</v>
      </c>
      <c r="I334" s="6" t="s">
        <v>647</v>
      </c>
      <c r="J334" s="6" t="s">
        <v>648</v>
      </c>
      <c r="K334" s="6" t="s">
        <v>649</v>
      </c>
      <c r="L334" t="str">
        <f>VLOOKUP(E334,Lookup_Data!$C$7:$E$25,2,FALSE)</f>
        <v>England</v>
      </c>
      <c r="M334" t="str">
        <f>VLOOKUP(E334,Lookup_Data!$C$7:$E$25,3,FALSE)</f>
        <v>None</v>
      </c>
      <c r="N334" s="12">
        <f t="shared" si="46"/>
        <v>1</v>
      </c>
      <c r="O334" s="12">
        <f t="shared" si="47"/>
        <v>1</v>
      </c>
      <c r="P334" s="12">
        <f t="shared" si="48"/>
        <v>1</v>
      </c>
      <c r="Q334" s="12">
        <f t="shared" si="49"/>
        <v>0</v>
      </c>
      <c r="R334" s="12" t="str">
        <f t="shared" si="50"/>
        <v/>
      </c>
      <c r="S334" s="12" t="str">
        <f t="shared" si="51"/>
        <v/>
      </c>
      <c r="T334" s="12">
        <f t="shared" si="53"/>
        <v>0</v>
      </c>
      <c r="U334" s="12">
        <f t="shared" si="54"/>
        <v>0</v>
      </c>
      <c r="V334" s="12">
        <f t="shared" si="55"/>
        <v>0</v>
      </c>
    </row>
    <row r="335" spans="2:22" x14ac:dyDescent="0.2">
      <c r="B335" s="6"/>
      <c r="C335" s="7">
        <v>37683</v>
      </c>
      <c r="D335" s="8" t="s">
        <v>121</v>
      </c>
      <c r="E335" s="8" t="s">
        <v>50</v>
      </c>
      <c r="F335" s="6">
        <v>419</v>
      </c>
      <c r="G335" s="6">
        <v>60</v>
      </c>
      <c r="H335" s="6">
        <v>5</v>
      </c>
      <c r="I335" s="6" t="s">
        <v>647</v>
      </c>
      <c r="J335" s="6" t="s">
        <v>648</v>
      </c>
      <c r="K335" s="6" t="s">
        <v>649</v>
      </c>
      <c r="L335" t="str">
        <f>VLOOKUP(E335,Lookup_Data!$C$7:$E$25,2,FALSE)</f>
        <v>England</v>
      </c>
      <c r="M335" t="str">
        <f>VLOOKUP(E335,Lookup_Data!$C$7:$E$25,3,FALSE)</f>
        <v>None</v>
      </c>
      <c r="N335" s="12">
        <f t="shared" si="46"/>
        <v>0</v>
      </c>
      <c r="O335" s="12">
        <f t="shared" si="47"/>
        <v>2</v>
      </c>
      <c r="P335" s="12">
        <f t="shared" si="48"/>
        <v>2</v>
      </c>
      <c r="Q335" s="12">
        <f t="shared" si="49"/>
        <v>0</v>
      </c>
      <c r="R335" s="12" t="str">
        <f t="shared" si="50"/>
        <v/>
      </c>
      <c r="S335" s="12" t="str">
        <f t="shared" si="51"/>
        <v/>
      </c>
      <c r="T335" s="12">
        <f t="shared" si="53"/>
        <v>0</v>
      </c>
      <c r="U335" s="12">
        <f t="shared" si="54"/>
        <v>0</v>
      </c>
      <c r="V335" s="12">
        <f t="shared" si="55"/>
        <v>0</v>
      </c>
    </row>
    <row r="336" spans="2:22" x14ac:dyDescent="0.2">
      <c r="B336" s="6"/>
      <c r="C336" s="7">
        <v>37697</v>
      </c>
      <c r="D336" s="8" t="s">
        <v>650</v>
      </c>
      <c r="E336" s="8" t="s">
        <v>50</v>
      </c>
      <c r="F336" s="6">
        <v>405</v>
      </c>
      <c r="G336" s="6">
        <v>60</v>
      </c>
      <c r="H336" s="6">
        <v>5</v>
      </c>
      <c r="I336" s="6" t="s">
        <v>647</v>
      </c>
      <c r="J336" s="6" t="s">
        <v>648</v>
      </c>
      <c r="K336" s="6" t="s">
        <v>649</v>
      </c>
      <c r="L336" t="str">
        <f>VLOOKUP(E336,Lookup_Data!$C$7:$E$25,2,FALSE)</f>
        <v>England</v>
      </c>
      <c r="M336" t="str">
        <f>VLOOKUP(E336,Lookup_Data!$C$7:$E$25,3,FALSE)</f>
        <v>None</v>
      </c>
      <c r="N336" s="12">
        <f t="shared" si="46"/>
        <v>0</v>
      </c>
      <c r="O336" s="12">
        <f t="shared" si="47"/>
        <v>3</v>
      </c>
      <c r="P336" s="12">
        <f t="shared" si="48"/>
        <v>3</v>
      </c>
      <c r="Q336" s="12">
        <f t="shared" si="49"/>
        <v>1</v>
      </c>
      <c r="R336" s="12" t="str">
        <f t="shared" si="50"/>
        <v>Nov1</v>
      </c>
      <c r="S336" s="12" t="str">
        <f t="shared" si="51"/>
        <v>Lancaster 'Nov1'</v>
      </c>
      <c r="T336" s="12">
        <f t="shared" si="53"/>
        <v>824</v>
      </c>
      <c r="U336" s="12">
        <f t="shared" si="54"/>
        <v>120</v>
      </c>
      <c r="V336" s="12">
        <f t="shared" si="55"/>
        <v>10</v>
      </c>
    </row>
    <row r="337" spans="2:22" x14ac:dyDescent="0.2">
      <c r="B337" s="6"/>
      <c r="C337" s="7">
        <v>37690</v>
      </c>
      <c r="D337" s="8" t="s">
        <v>651</v>
      </c>
      <c r="E337" s="8" t="s">
        <v>50</v>
      </c>
      <c r="F337" s="6">
        <v>300</v>
      </c>
      <c r="G337" s="6">
        <v>57</v>
      </c>
      <c r="H337" s="6">
        <v>1</v>
      </c>
      <c r="I337" s="6" t="s">
        <v>647</v>
      </c>
      <c r="J337" s="6" t="s">
        <v>648</v>
      </c>
      <c r="K337" s="6" t="s">
        <v>649</v>
      </c>
      <c r="L337" t="str">
        <f>VLOOKUP(E337,Lookup_Data!$C$7:$E$25,2,FALSE)</f>
        <v>England</v>
      </c>
      <c r="M337" t="str">
        <f>VLOOKUP(E337,Lookup_Data!$C$7:$E$25,3,FALSE)</f>
        <v>None</v>
      </c>
      <c r="N337" s="12">
        <f t="shared" si="46"/>
        <v>0</v>
      </c>
      <c r="O337" s="12">
        <f t="shared" si="47"/>
        <v>4</v>
      </c>
      <c r="P337" s="12">
        <f t="shared" si="48"/>
        <v>1</v>
      </c>
      <c r="Q337" s="12">
        <f t="shared" si="49"/>
        <v>2</v>
      </c>
      <c r="R337" s="12" t="str">
        <f t="shared" si="50"/>
        <v>Nov2</v>
      </c>
      <c r="S337" s="12" t="str">
        <f t="shared" si="51"/>
        <v>Lancaster 'Nov2'</v>
      </c>
      <c r="T337" s="12">
        <f t="shared" si="53"/>
        <v>300</v>
      </c>
      <c r="U337" s="12">
        <f t="shared" si="54"/>
        <v>57</v>
      </c>
      <c r="V337" s="12">
        <f t="shared" si="55"/>
        <v>1</v>
      </c>
    </row>
    <row r="338" spans="2:22" x14ac:dyDescent="0.2">
      <c r="B338" s="6"/>
      <c r="C338" s="7">
        <v>37694</v>
      </c>
      <c r="D338" s="8" t="s">
        <v>77</v>
      </c>
      <c r="E338" s="8" t="s">
        <v>24</v>
      </c>
      <c r="F338" s="6">
        <v>504</v>
      </c>
      <c r="G338" s="6">
        <v>60</v>
      </c>
      <c r="H338" s="6">
        <v>12</v>
      </c>
      <c r="I338" s="6" t="s">
        <v>657</v>
      </c>
      <c r="J338" s="6" t="s">
        <v>18</v>
      </c>
      <c r="K338" s="6" t="s">
        <v>53</v>
      </c>
      <c r="L338" t="str">
        <f>VLOOKUP(E338,Lookup_Data!$C$7:$E$25,2,FALSE)</f>
        <v>England</v>
      </c>
      <c r="M338" t="str">
        <f>VLOOKUP(E338,Lookup_Data!$C$7:$E$25,3,FALSE)</f>
        <v>BUTTS</v>
      </c>
      <c r="N338" s="12">
        <f t="shared" si="46"/>
        <v>1</v>
      </c>
      <c r="O338" s="12">
        <f t="shared" si="47"/>
        <v>1</v>
      </c>
      <c r="P338" s="12">
        <f t="shared" si="48"/>
        <v>1</v>
      </c>
      <c r="Q338" s="12">
        <f t="shared" si="49"/>
        <v>0</v>
      </c>
      <c r="R338" s="12" t="str">
        <f t="shared" si="50"/>
        <v/>
      </c>
      <c r="S338" s="12" t="str">
        <f t="shared" si="51"/>
        <v/>
      </c>
      <c r="T338" s="12">
        <f t="shared" si="53"/>
        <v>0</v>
      </c>
      <c r="U338" s="12">
        <f t="shared" si="54"/>
        <v>0</v>
      </c>
      <c r="V338" s="12">
        <f t="shared" si="55"/>
        <v>0</v>
      </c>
    </row>
    <row r="339" spans="2:22" x14ac:dyDescent="0.2">
      <c r="B339" s="6"/>
      <c r="C339" s="7">
        <v>37708</v>
      </c>
      <c r="D339" s="8" t="s">
        <v>95</v>
      </c>
      <c r="E339" s="8" t="s">
        <v>24</v>
      </c>
      <c r="F339" s="6">
        <v>503</v>
      </c>
      <c r="G339" s="6">
        <v>60</v>
      </c>
      <c r="H339" s="6">
        <v>11</v>
      </c>
      <c r="I339" s="6" t="s">
        <v>657</v>
      </c>
      <c r="J339" s="6" t="s">
        <v>18</v>
      </c>
      <c r="K339" s="6" t="s">
        <v>53</v>
      </c>
      <c r="L339" t="str">
        <f>VLOOKUP(E339,Lookup_Data!$C$7:$E$25,2,FALSE)</f>
        <v>England</v>
      </c>
      <c r="M339" t="str">
        <f>VLOOKUP(E339,Lookup_Data!$C$7:$E$25,3,FALSE)</f>
        <v>BUTTS</v>
      </c>
      <c r="N339" s="12">
        <f t="shared" si="46"/>
        <v>0</v>
      </c>
      <c r="O339" s="12">
        <f t="shared" si="47"/>
        <v>2</v>
      </c>
      <c r="P339" s="12">
        <f t="shared" si="48"/>
        <v>2</v>
      </c>
      <c r="Q339" s="12">
        <f t="shared" si="49"/>
        <v>0</v>
      </c>
      <c r="R339" s="12" t="str">
        <f t="shared" si="50"/>
        <v/>
      </c>
      <c r="S339" s="12" t="str">
        <f t="shared" si="51"/>
        <v/>
      </c>
      <c r="T339" s="12">
        <f t="shared" si="53"/>
        <v>0</v>
      </c>
      <c r="U339" s="12">
        <f t="shared" si="54"/>
        <v>0</v>
      </c>
      <c r="V339" s="12">
        <f t="shared" si="55"/>
        <v>0</v>
      </c>
    </row>
    <row r="340" spans="2:22" x14ac:dyDescent="0.2">
      <c r="B340" s="6"/>
      <c r="C340" s="7">
        <v>37701</v>
      </c>
      <c r="D340" s="8" t="s">
        <v>113</v>
      </c>
      <c r="E340" s="8" t="s">
        <v>24</v>
      </c>
      <c r="F340" s="6">
        <v>487</v>
      </c>
      <c r="G340" s="6">
        <v>60</v>
      </c>
      <c r="H340" s="6">
        <v>11</v>
      </c>
      <c r="I340" s="6" t="s">
        <v>244</v>
      </c>
      <c r="J340" s="6" t="s">
        <v>18</v>
      </c>
      <c r="K340" s="6" t="s">
        <v>53</v>
      </c>
      <c r="L340" t="str">
        <f>VLOOKUP(E340,Lookup_Data!$C$7:$E$25,2,FALSE)</f>
        <v>England</v>
      </c>
      <c r="M340" t="str">
        <f>VLOOKUP(E340,Lookup_Data!$C$7:$E$25,3,FALSE)</f>
        <v>BUTTS</v>
      </c>
      <c r="N340" s="12">
        <f t="shared" si="46"/>
        <v>0</v>
      </c>
      <c r="O340" s="12">
        <f t="shared" si="47"/>
        <v>3</v>
      </c>
      <c r="P340" s="12">
        <f t="shared" si="48"/>
        <v>3</v>
      </c>
      <c r="Q340" s="12">
        <f t="shared" si="49"/>
        <v>1</v>
      </c>
      <c r="R340" s="12" t="str">
        <f t="shared" si="50"/>
        <v>Nov1</v>
      </c>
      <c r="S340" s="12" t="str">
        <f t="shared" si="51"/>
        <v>Loughborough 'Nov1'</v>
      </c>
      <c r="T340" s="12">
        <f t="shared" si="53"/>
        <v>990</v>
      </c>
      <c r="U340" s="12">
        <f t="shared" si="54"/>
        <v>120</v>
      </c>
      <c r="V340" s="12">
        <f t="shared" si="55"/>
        <v>22</v>
      </c>
    </row>
    <row r="341" spans="2:22" x14ac:dyDescent="0.2">
      <c r="B341" s="6"/>
      <c r="C341" s="7">
        <v>37689</v>
      </c>
      <c r="D341" s="8" t="s">
        <v>157</v>
      </c>
      <c r="E341" s="8" t="s">
        <v>24</v>
      </c>
      <c r="F341" s="6">
        <v>434</v>
      </c>
      <c r="G341" s="6">
        <v>59</v>
      </c>
      <c r="H341" s="6">
        <v>0</v>
      </c>
      <c r="I341" s="6" t="s">
        <v>657</v>
      </c>
      <c r="J341" s="6" t="s">
        <v>18</v>
      </c>
      <c r="K341" s="6" t="s">
        <v>53</v>
      </c>
      <c r="L341" t="str">
        <f>VLOOKUP(E341,Lookup_Data!$C$7:$E$25,2,FALSE)</f>
        <v>England</v>
      </c>
      <c r="M341" t="str">
        <f>VLOOKUP(E341,Lookup_Data!$C$7:$E$25,3,FALSE)</f>
        <v>BUTTS</v>
      </c>
      <c r="N341" s="12">
        <f t="shared" si="46"/>
        <v>0</v>
      </c>
      <c r="O341" s="12">
        <f t="shared" si="47"/>
        <v>4</v>
      </c>
      <c r="P341" s="12">
        <f t="shared" si="48"/>
        <v>1</v>
      </c>
      <c r="Q341" s="12">
        <f t="shared" si="49"/>
        <v>2</v>
      </c>
      <c r="R341" s="12" t="str">
        <f t="shared" si="50"/>
        <v>Nov2</v>
      </c>
      <c r="S341" s="12" t="str">
        <f t="shared" si="51"/>
        <v>Loughborough 'Nov2'</v>
      </c>
      <c r="T341" s="12">
        <f t="shared" si="53"/>
        <v>434</v>
      </c>
      <c r="U341" s="12">
        <f t="shared" si="54"/>
        <v>59</v>
      </c>
      <c r="V341" s="12">
        <f t="shared" si="55"/>
        <v>0</v>
      </c>
    </row>
    <row r="342" spans="2:22" x14ac:dyDescent="0.2">
      <c r="B342" s="6"/>
      <c r="C342" s="7"/>
      <c r="D342" s="8" t="s">
        <v>120</v>
      </c>
      <c r="E342" s="8" t="s">
        <v>83</v>
      </c>
      <c r="F342" s="6">
        <v>469</v>
      </c>
      <c r="G342" s="6">
        <v>60</v>
      </c>
      <c r="H342" s="6">
        <v>7</v>
      </c>
      <c r="I342" s="6" t="s">
        <v>15</v>
      </c>
      <c r="J342" s="6" t="s">
        <v>18</v>
      </c>
      <c r="K342" s="6" t="s">
        <v>53</v>
      </c>
      <c r="L342" t="str">
        <f>VLOOKUP(E342,Lookup_Data!$C$7:$E$25,2,FALSE)</f>
        <v>England</v>
      </c>
      <c r="M342" t="str">
        <f>VLOOKUP(E342,Lookup_Data!$C$7:$E$25,3,FALSE)</f>
        <v>NEUAL</v>
      </c>
      <c r="N342" s="12">
        <f t="shared" si="46"/>
        <v>1</v>
      </c>
      <c r="O342" s="12">
        <f t="shared" si="47"/>
        <v>1</v>
      </c>
      <c r="P342" s="12">
        <f t="shared" si="48"/>
        <v>1</v>
      </c>
      <c r="Q342" s="12">
        <f t="shared" si="49"/>
        <v>0</v>
      </c>
      <c r="R342" s="12" t="str">
        <f t="shared" si="50"/>
        <v/>
      </c>
      <c r="S342" s="12" t="str">
        <f t="shared" si="51"/>
        <v/>
      </c>
      <c r="T342" s="12">
        <f t="shared" si="53"/>
        <v>0</v>
      </c>
      <c r="U342" s="12">
        <f t="shared" si="54"/>
        <v>0</v>
      </c>
      <c r="V342" s="12">
        <f t="shared" si="55"/>
        <v>0</v>
      </c>
    </row>
    <row r="343" spans="2:22" x14ac:dyDescent="0.2">
      <c r="B343" s="6"/>
      <c r="C343" s="7"/>
      <c r="D343" s="8" t="s">
        <v>119</v>
      </c>
      <c r="E343" s="8" t="s">
        <v>83</v>
      </c>
      <c r="F343" s="6">
        <v>460</v>
      </c>
      <c r="G343" s="6">
        <v>60</v>
      </c>
      <c r="H343" s="6">
        <v>5</v>
      </c>
      <c r="I343" s="6" t="s">
        <v>15</v>
      </c>
      <c r="J343" s="6" t="s">
        <v>18</v>
      </c>
      <c r="K343" s="6" t="s">
        <v>53</v>
      </c>
      <c r="L343" t="str">
        <f>VLOOKUP(E343,Lookup_Data!$C$7:$E$25,2,FALSE)</f>
        <v>England</v>
      </c>
      <c r="M343" t="str">
        <f>VLOOKUP(E343,Lookup_Data!$C$7:$E$25,3,FALSE)</f>
        <v>NEUAL</v>
      </c>
      <c r="N343" s="12">
        <f t="shared" si="46"/>
        <v>0</v>
      </c>
      <c r="O343" s="12">
        <f t="shared" si="47"/>
        <v>2</v>
      </c>
      <c r="P343" s="12">
        <f t="shared" si="48"/>
        <v>2</v>
      </c>
      <c r="Q343" s="12">
        <f t="shared" si="49"/>
        <v>0</v>
      </c>
      <c r="R343" s="12" t="str">
        <f t="shared" si="50"/>
        <v/>
      </c>
      <c r="S343" s="12" t="str">
        <f t="shared" si="51"/>
        <v/>
      </c>
      <c r="T343" s="12">
        <f t="shared" si="53"/>
        <v>0</v>
      </c>
      <c r="U343" s="12">
        <f t="shared" si="54"/>
        <v>0</v>
      </c>
      <c r="V343" s="12">
        <f t="shared" si="55"/>
        <v>0</v>
      </c>
    </row>
    <row r="344" spans="2:22" x14ac:dyDescent="0.2">
      <c r="B344" s="6"/>
      <c r="C344" s="7"/>
      <c r="D344" s="8" t="s">
        <v>167</v>
      </c>
      <c r="E344" s="8" t="s">
        <v>83</v>
      </c>
      <c r="F344" s="6">
        <v>401</v>
      </c>
      <c r="G344" s="6">
        <v>59</v>
      </c>
      <c r="H344" s="6">
        <v>4</v>
      </c>
      <c r="I344" s="6" t="s">
        <v>15</v>
      </c>
      <c r="J344" s="6" t="s">
        <v>18</v>
      </c>
      <c r="K344" s="6" t="s">
        <v>53</v>
      </c>
      <c r="L344" t="str">
        <f>VLOOKUP(E344,Lookup_Data!$C$7:$E$25,2,FALSE)</f>
        <v>England</v>
      </c>
      <c r="M344" t="str">
        <f>VLOOKUP(E344,Lookup_Data!$C$7:$E$25,3,FALSE)</f>
        <v>NEUAL</v>
      </c>
      <c r="N344" s="12">
        <f t="shared" si="46"/>
        <v>0</v>
      </c>
      <c r="O344" s="12">
        <f t="shared" si="47"/>
        <v>3</v>
      </c>
      <c r="P344" s="12">
        <f t="shared" si="48"/>
        <v>3</v>
      </c>
      <c r="Q344" s="12">
        <f t="shared" si="49"/>
        <v>1</v>
      </c>
      <c r="R344" s="12" t="str">
        <f t="shared" si="50"/>
        <v>Nov1</v>
      </c>
      <c r="S344" s="12" t="str">
        <f t="shared" si="51"/>
        <v>Northumbria 'Nov1'</v>
      </c>
      <c r="T344" s="12">
        <f t="shared" si="53"/>
        <v>861</v>
      </c>
      <c r="U344" s="12">
        <f t="shared" si="54"/>
        <v>119</v>
      </c>
      <c r="V344" s="12">
        <f t="shared" si="55"/>
        <v>9</v>
      </c>
    </row>
    <row r="345" spans="2:22" x14ac:dyDescent="0.2">
      <c r="B345" s="6"/>
      <c r="C345" s="7"/>
      <c r="D345" s="8" t="s">
        <v>645</v>
      </c>
      <c r="E345" s="8" t="s">
        <v>83</v>
      </c>
      <c r="F345" s="6">
        <v>341</v>
      </c>
      <c r="G345" s="6">
        <v>57</v>
      </c>
      <c r="H345" s="6">
        <v>0</v>
      </c>
      <c r="I345" s="6" t="s">
        <v>15</v>
      </c>
      <c r="J345" s="6" t="s">
        <v>18</v>
      </c>
      <c r="K345" s="6" t="s">
        <v>53</v>
      </c>
      <c r="L345" t="str">
        <f>VLOOKUP(E345,Lookup_Data!$C$7:$E$25,2,FALSE)</f>
        <v>England</v>
      </c>
      <c r="M345" t="str">
        <f>VLOOKUP(E345,Lookup_Data!$C$7:$E$25,3,FALSE)</f>
        <v>NEUAL</v>
      </c>
      <c r="N345" s="12">
        <f t="shared" si="46"/>
        <v>0</v>
      </c>
      <c r="O345" s="12">
        <f t="shared" si="47"/>
        <v>4</v>
      </c>
      <c r="P345" s="12">
        <f t="shared" si="48"/>
        <v>1</v>
      </c>
      <c r="Q345" s="12">
        <f t="shared" si="49"/>
        <v>2</v>
      </c>
      <c r="R345" s="12" t="str">
        <f t="shared" si="50"/>
        <v>Nov2</v>
      </c>
      <c r="S345" s="12" t="str">
        <f t="shared" si="51"/>
        <v>Northumbria 'Nov2'</v>
      </c>
      <c r="T345" s="12">
        <f t="shared" si="53"/>
        <v>341</v>
      </c>
      <c r="U345" s="12">
        <f t="shared" si="54"/>
        <v>57</v>
      </c>
      <c r="V345" s="12">
        <f t="shared" si="55"/>
        <v>0</v>
      </c>
    </row>
    <row r="346" spans="2:22" x14ac:dyDescent="0.2">
      <c r="B346" s="6"/>
      <c r="C346" s="7">
        <v>37681</v>
      </c>
      <c r="D346" s="8" t="s">
        <v>210</v>
      </c>
      <c r="E346" s="8" t="s">
        <v>211</v>
      </c>
      <c r="F346" s="6">
        <v>536</v>
      </c>
      <c r="G346" s="6">
        <v>60</v>
      </c>
      <c r="H346" s="6"/>
      <c r="I346" s="6" t="s">
        <v>15</v>
      </c>
      <c r="J346" s="6" t="s">
        <v>18</v>
      </c>
      <c r="K346" s="6" t="s">
        <v>53</v>
      </c>
      <c r="L346" t="str">
        <f>VLOOKUP(E346,Lookup_Data!$C$7:$E$25,2,FALSE)</f>
        <v>England</v>
      </c>
      <c r="M346" t="str">
        <f>VLOOKUP(E346,Lookup_Data!$C$7:$E$25,3,FALSE)</f>
        <v>BUTTS</v>
      </c>
      <c r="N346" s="12">
        <f t="shared" si="46"/>
        <v>1</v>
      </c>
      <c r="O346" s="12">
        <f t="shared" si="47"/>
        <v>1</v>
      </c>
      <c r="P346" s="12">
        <f t="shared" si="48"/>
        <v>1</v>
      </c>
      <c r="Q346" s="12">
        <f t="shared" si="49"/>
        <v>0</v>
      </c>
      <c r="R346" s="12" t="str">
        <f t="shared" si="50"/>
        <v/>
      </c>
      <c r="S346" s="12" t="str">
        <f t="shared" si="51"/>
        <v/>
      </c>
      <c r="T346" s="12">
        <f t="shared" si="53"/>
        <v>0</v>
      </c>
      <c r="U346" s="12">
        <f t="shared" si="54"/>
        <v>0</v>
      </c>
      <c r="V346" s="12">
        <f t="shared" si="55"/>
        <v>0</v>
      </c>
    </row>
    <row r="347" spans="2:22" x14ac:dyDescent="0.2">
      <c r="B347" s="6"/>
      <c r="C347" s="7">
        <v>37685</v>
      </c>
      <c r="D347" s="8" t="s">
        <v>226</v>
      </c>
      <c r="E347" s="8" t="s">
        <v>211</v>
      </c>
      <c r="F347" s="6">
        <v>505</v>
      </c>
      <c r="G347" s="6">
        <v>60</v>
      </c>
      <c r="H347" s="6">
        <v>8</v>
      </c>
      <c r="I347" s="6" t="s">
        <v>15</v>
      </c>
      <c r="J347" s="6" t="s">
        <v>18</v>
      </c>
      <c r="K347" s="6" t="s">
        <v>53</v>
      </c>
      <c r="L347" t="str">
        <f>VLOOKUP(E347,Lookup_Data!$C$7:$E$25,2,FALSE)</f>
        <v>England</v>
      </c>
      <c r="M347" t="str">
        <f>VLOOKUP(E347,Lookup_Data!$C$7:$E$25,3,FALSE)</f>
        <v>BUTTS</v>
      </c>
      <c r="N347" s="12">
        <f t="shared" si="46"/>
        <v>0</v>
      </c>
      <c r="O347" s="12">
        <f t="shared" si="47"/>
        <v>2</v>
      </c>
      <c r="P347" s="12">
        <f t="shared" si="48"/>
        <v>2</v>
      </c>
      <c r="Q347" s="12">
        <f t="shared" si="49"/>
        <v>0</v>
      </c>
      <c r="R347" s="12" t="str">
        <f t="shared" si="50"/>
        <v/>
      </c>
      <c r="S347" s="12" t="str">
        <f t="shared" si="51"/>
        <v/>
      </c>
      <c r="T347" s="12">
        <f t="shared" si="53"/>
        <v>0</v>
      </c>
      <c r="U347" s="12">
        <f t="shared" si="54"/>
        <v>0</v>
      </c>
      <c r="V347" s="12">
        <f t="shared" si="55"/>
        <v>0</v>
      </c>
    </row>
    <row r="348" spans="2:22" x14ac:dyDescent="0.2">
      <c r="B348" s="6"/>
      <c r="C348" s="7">
        <v>37689</v>
      </c>
      <c r="D348" s="8" t="s">
        <v>341</v>
      </c>
      <c r="E348" s="8" t="s">
        <v>211</v>
      </c>
      <c r="F348" s="6">
        <v>502</v>
      </c>
      <c r="G348" s="6">
        <v>60</v>
      </c>
      <c r="H348" s="6">
        <v>11</v>
      </c>
      <c r="I348" s="6" t="s">
        <v>15</v>
      </c>
      <c r="J348" s="6" t="s">
        <v>18</v>
      </c>
      <c r="K348" s="6" t="s">
        <v>53</v>
      </c>
      <c r="L348" t="str">
        <f>VLOOKUP(E348,Lookup_Data!$C$7:$E$25,2,FALSE)</f>
        <v>England</v>
      </c>
      <c r="M348" t="str">
        <f>VLOOKUP(E348,Lookup_Data!$C$7:$E$25,3,FALSE)</f>
        <v>BUTTS</v>
      </c>
      <c r="N348" s="12">
        <f t="shared" si="46"/>
        <v>0</v>
      </c>
      <c r="O348" s="12">
        <f t="shared" si="47"/>
        <v>3</v>
      </c>
      <c r="P348" s="12">
        <f t="shared" si="48"/>
        <v>3</v>
      </c>
      <c r="Q348" s="12">
        <f t="shared" si="49"/>
        <v>1</v>
      </c>
      <c r="R348" s="12" t="str">
        <f t="shared" si="50"/>
        <v>Nov1</v>
      </c>
      <c r="S348" s="12" t="str">
        <f t="shared" si="51"/>
        <v>Nottingham 'Nov1'</v>
      </c>
      <c r="T348" s="12">
        <f t="shared" si="53"/>
        <v>1007</v>
      </c>
      <c r="U348" s="12">
        <f t="shared" si="54"/>
        <v>120</v>
      </c>
      <c r="V348" s="12">
        <f t="shared" si="55"/>
        <v>19</v>
      </c>
    </row>
    <row r="349" spans="2:22" x14ac:dyDescent="0.2">
      <c r="B349" s="6"/>
      <c r="C349" s="7">
        <v>37689</v>
      </c>
      <c r="D349" s="8" t="s">
        <v>235</v>
      </c>
      <c r="E349" s="8" t="s">
        <v>211</v>
      </c>
      <c r="F349" s="6">
        <v>479</v>
      </c>
      <c r="G349" s="6">
        <v>60</v>
      </c>
      <c r="H349" s="6">
        <v>10</v>
      </c>
      <c r="I349" s="6" t="s">
        <v>15</v>
      </c>
      <c r="J349" s="6" t="s">
        <v>18</v>
      </c>
      <c r="K349" s="6" t="s">
        <v>53</v>
      </c>
      <c r="L349" t="str">
        <f>VLOOKUP(E349,Lookup_Data!$C$7:$E$25,2,FALSE)</f>
        <v>England</v>
      </c>
      <c r="M349" t="str">
        <f>VLOOKUP(E349,Lookup_Data!$C$7:$E$25,3,FALSE)</f>
        <v>BUTTS</v>
      </c>
      <c r="N349" s="12">
        <f t="shared" si="46"/>
        <v>0</v>
      </c>
      <c r="O349" s="12">
        <f t="shared" si="47"/>
        <v>4</v>
      </c>
      <c r="P349" s="12">
        <f t="shared" si="48"/>
        <v>1</v>
      </c>
      <c r="Q349" s="12">
        <f t="shared" si="49"/>
        <v>0</v>
      </c>
      <c r="R349" s="12" t="str">
        <f t="shared" si="50"/>
        <v/>
      </c>
      <c r="S349" s="12" t="str">
        <f t="shared" si="51"/>
        <v/>
      </c>
      <c r="T349" s="12">
        <f t="shared" si="53"/>
        <v>0</v>
      </c>
      <c r="U349" s="12">
        <f t="shared" si="54"/>
        <v>0</v>
      </c>
      <c r="V349" s="12">
        <f t="shared" si="55"/>
        <v>0</v>
      </c>
    </row>
    <row r="350" spans="2:22" x14ac:dyDescent="0.2">
      <c r="B350" s="6"/>
      <c r="C350" s="7">
        <v>37685</v>
      </c>
      <c r="D350" s="8" t="s">
        <v>257</v>
      </c>
      <c r="E350" s="8" t="s">
        <v>211</v>
      </c>
      <c r="F350" s="6">
        <v>468</v>
      </c>
      <c r="G350" s="6">
        <v>60</v>
      </c>
      <c r="H350" s="6">
        <v>11</v>
      </c>
      <c r="I350" s="6" t="s">
        <v>15</v>
      </c>
      <c r="J350" s="6" t="s">
        <v>18</v>
      </c>
      <c r="K350" s="6" t="s">
        <v>53</v>
      </c>
      <c r="L350" t="str">
        <f>VLOOKUP(E350,Lookup_Data!$C$7:$E$25,2,FALSE)</f>
        <v>England</v>
      </c>
      <c r="M350" t="str">
        <f>VLOOKUP(E350,Lookup_Data!$C$7:$E$25,3,FALSE)</f>
        <v>BUTTS</v>
      </c>
      <c r="N350" s="12">
        <f t="shared" si="46"/>
        <v>0</v>
      </c>
      <c r="O350" s="12">
        <f t="shared" si="47"/>
        <v>5</v>
      </c>
      <c r="P350" s="12">
        <f t="shared" si="48"/>
        <v>2</v>
      </c>
      <c r="Q350" s="12">
        <f t="shared" si="49"/>
        <v>0</v>
      </c>
      <c r="R350" s="12" t="str">
        <f t="shared" si="50"/>
        <v/>
      </c>
      <c r="S350" s="12" t="str">
        <f t="shared" si="51"/>
        <v/>
      </c>
      <c r="T350" s="12">
        <f t="shared" si="53"/>
        <v>0</v>
      </c>
      <c r="U350" s="12">
        <f t="shared" si="54"/>
        <v>0</v>
      </c>
      <c r="V350" s="12">
        <f t="shared" si="55"/>
        <v>0</v>
      </c>
    </row>
    <row r="351" spans="2:22" x14ac:dyDescent="0.2">
      <c r="B351" s="6"/>
      <c r="C351" s="7">
        <v>37685</v>
      </c>
      <c r="D351" s="8" t="s">
        <v>283</v>
      </c>
      <c r="E351" s="8" t="s">
        <v>211</v>
      </c>
      <c r="F351" s="6">
        <v>442</v>
      </c>
      <c r="G351" s="6">
        <v>59</v>
      </c>
      <c r="H351" s="6">
        <v>4</v>
      </c>
      <c r="I351" s="6" t="s">
        <v>22</v>
      </c>
      <c r="J351" s="6" t="s">
        <v>18</v>
      </c>
      <c r="K351" s="6" t="s">
        <v>53</v>
      </c>
      <c r="L351" t="str">
        <f>VLOOKUP(E351,Lookup_Data!$C$7:$E$25,2,FALSE)</f>
        <v>England</v>
      </c>
      <c r="M351" t="str">
        <f>VLOOKUP(E351,Lookup_Data!$C$7:$E$25,3,FALSE)</f>
        <v>BUTTS</v>
      </c>
      <c r="N351" s="12">
        <f t="shared" si="46"/>
        <v>0</v>
      </c>
      <c r="O351" s="12">
        <f t="shared" si="47"/>
        <v>6</v>
      </c>
      <c r="P351" s="12">
        <f t="shared" si="48"/>
        <v>3</v>
      </c>
      <c r="Q351" s="12">
        <f t="shared" si="49"/>
        <v>2</v>
      </c>
      <c r="R351" s="12" t="str">
        <f t="shared" si="50"/>
        <v>Nov2</v>
      </c>
      <c r="S351" s="12" t="str">
        <f t="shared" si="51"/>
        <v>Nottingham 'Nov2'</v>
      </c>
      <c r="T351" s="12">
        <f t="shared" si="53"/>
        <v>910</v>
      </c>
      <c r="U351" s="12">
        <f t="shared" si="54"/>
        <v>119</v>
      </c>
      <c r="V351" s="12">
        <f t="shared" si="55"/>
        <v>15</v>
      </c>
    </row>
    <row r="352" spans="2:22" x14ac:dyDescent="0.2">
      <c r="B352" s="6"/>
      <c r="C352" s="7">
        <v>37692</v>
      </c>
      <c r="D352" s="8" t="s">
        <v>86</v>
      </c>
      <c r="E352" s="8" t="s">
        <v>26</v>
      </c>
      <c r="F352" s="6">
        <v>534</v>
      </c>
      <c r="G352" s="6">
        <v>60</v>
      </c>
      <c r="H352" s="6">
        <v>19</v>
      </c>
      <c r="I352" s="6" t="s">
        <v>15</v>
      </c>
      <c r="J352" s="6" t="s">
        <v>18</v>
      </c>
      <c r="K352" s="6" t="s">
        <v>53</v>
      </c>
      <c r="L352" t="str">
        <f>VLOOKUP(E352,Lookup_Data!$C$7:$E$25,2,FALSE)</f>
        <v>England</v>
      </c>
      <c r="M352" t="str">
        <f>VLOOKUP(E352,Lookup_Data!$C$7:$E$25,3,FALSE)</f>
        <v>BUTTS</v>
      </c>
      <c r="N352" s="12">
        <f t="shared" si="46"/>
        <v>1</v>
      </c>
      <c r="O352" s="12">
        <f t="shared" si="47"/>
        <v>1</v>
      </c>
      <c r="P352" s="12">
        <f t="shared" si="48"/>
        <v>1</v>
      </c>
      <c r="Q352" s="12">
        <f t="shared" si="49"/>
        <v>0</v>
      </c>
      <c r="R352" s="12" t="str">
        <f t="shared" si="50"/>
        <v/>
      </c>
      <c r="S352" s="12" t="str">
        <f t="shared" si="51"/>
        <v/>
      </c>
      <c r="T352" s="12">
        <f t="shared" si="53"/>
        <v>0</v>
      </c>
      <c r="U352" s="12">
        <f t="shared" si="54"/>
        <v>0</v>
      </c>
      <c r="V352" s="12">
        <f t="shared" si="55"/>
        <v>0</v>
      </c>
    </row>
    <row r="353" spans="2:22" x14ac:dyDescent="0.2">
      <c r="B353" s="6"/>
      <c r="C353" s="7">
        <v>37689</v>
      </c>
      <c r="D353" s="8" t="s">
        <v>209</v>
      </c>
      <c r="E353" s="8" t="s">
        <v>26</v>
      </c>
      <c r="F353" s="6">
        <v>498</v>
      </c>
      <c r="G353" s="6">
        <v>60</v>
      </c>
      <c r="H353" s="6">
        <v>10</v>
      </c>
      <c r="I353" s="6" t="s">
        <v>15</v>
      </c>
      <c r="J353" s="6" t="s">
        <v>18</v>
      </c>
      <c r="K353" s="6" t="s">
        <v>53</v>
      </c>
      <c r="L353" t="str">
        <f>VLOOKUP(E353,Lookup_Data!$C$7:$E$25,2,FALSE)</f>
        <v>England</v>
      </c>
      <c r="M353" t="str">
        <f>VLOOKUP(E353,Lookup_Data!$C$7:$E$25,3,FALSE)</f>
        <v>BUTTS</v>
      </c>
      <c r="N353" s="12">
        <f t="shared" si="46"/>
        <v>0</v>
      </c>
      <c r="O353" s="12">
        <f t="shared" si="47"/>
        <v>2</v>
      </c>
      <c r="P353" s="12">
        <f t="shared" si="48"/>
        <v>2</v>
      </c>
      <c r="Q353" s="12">
        <f t="shared" si="49"/>
        <v>0</v>
      </c>
      <c r="R353" s="12" t="str">
        <f t="shared" si="50"/>
        <v/>
      </c>
      <c r="S353" s="12" t="str">
        <f t="shared" si="51"/>
        <v/>
      </c>
      <c r="T353" s="12">
        <f t="shared" si="53"/>
        <v>0</v>
      </c>
      <c r="U353" s="12">
        <f t="shared" si="54"/>
        <v>0</v>
      </c>
      <c r="V353" s="12">
        <f t="shared" si="55"/>
        <v>0</v>
      </c>
    </row>
    <row r="354" spans="2:22" x14ac:dyDescent="0.2">
      <c r="B354" s="6"/>
      <c r="C354" s="7">
        <v>37689</v>
      </c>
      <c r="D354" s="8" t="s">
        <v>247</v>
      </c>
      <c r="E354" s="8" t="s">
        <v>26</v>
      </c>
      <c r="F354" s="6">
        <v>487</v>
      </c>
      <c r="G354" s="6">
        <v>60</v>
      </c>
      <c r="H354" s="6">
        <v>9</v>
      </c>
      <c r="I354" s="6" t="s">
        <v>22</v>
      </c>
      <c r="J354" s="6" t="s">
        <v>18</v>
      </c>
      <c r="K354" s="6" t="s">
        <v>53</v>
      </c>
      <c r="L354" t="str">
        <f>VLOOKUP(E354,Lookup_Data!$C$7:$E$25,2,FALSE)</f>
        <v>England</v>
      </c>
      <c r="M354" t="str">
        <f>VLOOKUP(E354,Lookup_Data!$C$7:$E$25,3,FALSE)</f>
        <v>BUTTS</v>
      </c>
      <c r="N354" s="12">
        <f t="shared" si="46"/>
        <v>0</v>
      </c>
      <c r="O354" s="12">
        <f t="shared" si="47"/>
        <v>3</v>
      </c>
      <c r="P354" s="12">
        <f t="shared" si="48"/>
        <v>3</v>
      </c>
      <c r="Q354" s="12">
        <f t="shared" si="49"/>
        <v>1</v>
      </c>
      <c r="R354" s="12" t="str">
        <f t="shared" si="50"/>
        <v>Nov1</v>
      </c>
      <c r="S354" s="12" t="str">
        <f t="shared" si="51"/>
        <v>Oxford 'Nov1'</v>
      </c>
      <c r="T354" s="12">
        <f t="shared" si="53"/>
        <v>985</v>
      </c>
      <c r="U354" s="12">
        <f t="shared" si="54"/>
        <v>120</v>
      </c>
      <c r="V354" s="12">
        <f t="shared" si="55"/>
        <v>19</v>
      </c>
    </row>
    <row r="355" spans="2:22" x14ac:dyDescent="0.2">
      <c r="B355" s="6"/>
      <c r="C355" s="7">
        <v>37689</v>
      </c>
      <c r="D355" s="8" t="s">
        <v>252</v>
      </c>
      <c r="E355" s="8" t="s">
        <v>26</v>
      </c>
      <c r="F355" s="6">
        <v>468</v>
      </c>
      <c r="G355" s="6">
        <v>60</v>
      </c>
      <c r="H355" s="6">
        <v>10</v>
      </c>
      <c r="I355" s="6" t="s">
        <v>22</v>
      </c>
      <c r="J355" s="6" t="s">
        <v>18</v>
      </c>
      <c r="K355" s="6" t="s">
        <v>53</v>
      </c>
      <c r="L355" t="str">
        <f>VLOOKUP(E355,Lookup_Data!$C$7:$E$25,2,FALSE)</f>
        <v>England</v>
      </c>
      <c r="M355" t="str">
        <f>VLOOKUP(E355,Lookup_Data!$C$7:$E$25,3,FALSE)</f>
        <v>BUTTS</v>
      </c>
      <c r="N355" s="12">
        <f t="shared" si="46"/>
        <v>0</v>
      </c>
      <c r="O355" s="12">
        <f t="shared" si="47"/>
        <v>4</v>
      </c>
      <c r="P355" s="12">
        <f t="shared" si="48"/>
        <v>1</v>
      </c>
      <c r="Q355" s="12">
        <f t="shared" si="49"/>
        <v>2</v>
      </c>
      <c r="R355" s="12" t="str">
        <f t="shared" si="50"/>
        <v>Nov2</v>
      </c>
      <c r="S355" s="12" t="str">
        <f t="shared" si="51"/>
        <v>Oxford 'Nov2'</v>
      </c>
      <c r="T355" s="12">
        <f t="shared" si="53"/>
        <v>468</v>
      </c>
      <c r="U355" s="12">
        <f t="shared" si="54"/>
        <v>60</v>
      </c>
      <c r="V355" s="12">
        <f t="shared" si="55"/>
        <v>10</v>
      </c>
    </row>
    <row r="356" spans="2:22" x14ac:dyDescent="0.2">
      <c r="B356" s="6"/>
      <c r="C356" s="7"/>
      <c r="D356" s="8" t="s">
        <v>674</v>
      </c>
      <c r="E356" s="8" t="s">
        <v>61</v>
      </c>
      <c r="F356" s="6">
        <v>483</v>
      </c>
      <c r="G356" s="6">
        <v>60</v>
      </c>
      <c r="H356" s="6">
        <v>5</v>
      </c>
      <c r="I356" s="6" t="s">
        <v>15</v>
      </c>
      <c r="J356" s="6" t="s">
        <v>18</v>
      </c>
      <c r="K356" s="6" t="s">
        <v>53</v>
      </c>
      <c r="L356" t="str">
        <f>VLOOKUP(E356,Lookup_Data!$C$7:$E$25,2,FALSE)</f>
        <v>Scotland</v>
      </c>
      <c r="M356" t="str">
        <f>VLOOKUP(E356,Lookup_Data!$C$7:$E$25,3,FALSE)</f>
        <v>SUSF</v>
      </c>
      <c r="N356" s="12">
        <f t="shared" si="46"/>
        <v>1</v>
      </c>
      <c r="O356" s="12">
        <f t="shared" si="47"/>
        <v>1</v>
      </c>
      <c r="P356" s="12">
        <f t="shared" si="48"/>
        <v>1</v>
      </c>
      <c r="Q356" s="12">
        <f t="shared" si="49"/>
        <v>1</v>
      </c>
      <c r="R356" s="12" t="str">
        <f t="shared" si="50"/>
        <v>Nov1</v>
      </c>
      <c r="S356" s="12" t="str">
        <f t="shared" si="51"/>
        <v>RGU 'Nov1'</v>
      </c>
      <c r="T356" s="12">
        <f t="shared" si="53"/>
        <v>483</v>
      </c>
      <c r="U356" s="12">
        <f t="shared" si="54"/>
        <v>60</v>
      </c>
      <c r="V356" s="12">
        <f t="shared" si="55"/>
        <v>5</v>
      </c>
    </row>
    <row r="357" spans="2:22" x14ac:dyDescent="0.2">
      <c r="B357" s="6"/>
      <c r="C357" s="7"/>
      <c r="D357" s="8"/>
      <c r="E357" s="8"/>
      <c r="F357" s="6"/>
      <c r="G357" s="6"/>
      <c r="H357" s="6"/>
      <c r="I357" s="6"/>
      <c r="J357" s="6"/>
      <c r="K357" s="6"/>
      <c r="L357" t="e">
        <f>VLOOKUP(E357,Lookup_Data!$C$7:$E$25,2,FALSE)</f>
        <v>#N/A</v>
      </c>
      <c r="M357" t="e">
        <f>VLOOKUP(E357,Lookup_Data!$C$7:$E$25,3,FALSE)</f>
        <v>#N/A</v>
      </c>
      <c r="N357" s="12">
        <f t="shared" si="46"/>
        <v>1</v>
      </c>
      <c r="O357" s="12">
        <f t="shared" si="47"/>
        <v>1</v>
      </c>
      <c r="P357" s="12">
        <f t="shared" si="48"/>
        <v>1</v>
      </c>
      <c r="Q357" s="12">
        <f t="shared" si="49"/>
        <v>0</v>
      </c>
      <c r="R357" s="12" t="str">
        <f t="shared" si="50"/>
        <v/>
      </c>
      <c r="S357" s="12" t="str">
        <f t="shared" si="51"/>
        <v/>
      </c>
      <c r="T357" s="12">
        <f t="shared" si="53"/>
        <v>0</v>
      </c>
      <c r="U357" s="12">
        <f t="shared" si="54"/>
        <v>0</v>
      </c>
      <c r="V357" s="12">
        <f t="shared" si="55"/>
        <v>0</v>
      </c>
    </row>
    <row r="358" spans="2:22" x14ac:dyDescent="0.2">
      <c r="B358" s="6"/>
      <c r="C358" s="7"/>
      <c r="D358" s="8"/>
      <c r="E358" s="8"/>
      <c r="F358" s="6"/>
      <c r="G358" s="6"/>
      <c r="H358" s="6"/>
      <c r="I358" s="6"/>
      <c r="J358" s="6"/>
      <c r="K358" s="6"/>
      <c r="L358" t="e">
        <f>VLOOKUP(E358,Lookup_Data!$C$7:$E$25,2,FALSE)</f>
        <v>#N/A</v>
      </c>
      <c r="M358" t="e">
        <f>VLOOKUP(E358,Lookup_Data!$C$7:$E$25,3,FALSE)</f>
        <v>#N/A</v>
      </c>
      <c r="N358" s="12">
        <f t="shared" si="46"/>
        <v>0</v>
      </c>
      <c r="O358" s="12">
        <f t="shared" si="47"/>
        <v>2</v>
      </c>
      <c r="P358" s="12">
        <f t="shared" si="48"/>
        <v>2</v>
      </c>
      <c r="Q358" s="12">
        <f t="shared" si="49"/>
        <v>0</v>
      </c>
      <c r="R358" s="12" t="str">
        <f t="shared" si="50"/>
        <v/>
      </c>
      <c r="S358" s="12" t="str">
        <f t="shared" si="51"/>
        <v/>
      </c>
      <c r="T358" s="12">
        <f t="shared" si="53"/>
        <v>0</v>
      </c>
      <c r="U358" s="12">
        <f t="shared" si="54"/>
        <v>0</v>
      </c>
      <c r="V358" s="12">
        <f t="shared" si="55"/>
        <v>0</v>
      </c>
    </row>
    <row r="359" spans="2:22" x14ac:dyDescent="0.2">
      <c r="B359" s="6"/>
      <c r="C359" s="7"/>
      <c r="D359" s="8"/>
      <c r="E359" s="8"/>
      <c r="F359" s="6"/>
      <c r="G359" s="6"/>
      <c r="H359" s="6"/>
      <c r="I359" s="6"/>
      <c r="J359" s="6"/>
      <c r="K359" s="6"/>
      <c r="L359" t="e">
        <f>VLOOKUP(E359,Lookup_Data!$C$7:$E$25,2,FALSE)</f>
        <v>#N/A</v>
      </c>
      <c r="M359" t="e">
        <f>VLOOKUP(E359,Lookup_Data!$C$7:$E$25,3,FALSE)</f>
        <v>#N/A</v>
      </c>
      <c r="N359" s="12">
        <f t="shared" si="46"/>
        <v>0</v>
      </c>
      <c r="O359" s="12">
        <f t="shared" si="47"/>
        <v>3</v>
      </c>
      <c r="P359" s="12">
        <f t="shared" si="48"/>
        <v>3</v>
      </c>
      <c r="Q359" s="12">
        <f t="shared" si="49"/>
        <v>1</v>
      </c>
      <c r="R359" s="12" t="str">
        <f t="shared" si="50"/>
        <v>Nov1</v>
      </c>
      <c r="S359" s="12" t="str">
        <f t="shared" si="51"/>
        <v xml:space="preserve"> 'Nov1'</v>
      </c>
      <c r="T359" s="12">
        <f t="shared" si="53"/>
        <v>0</v>
      </c>
      <c r="U359" s="12">
        <f t="shared" si="54"/>
        <v>0</v>
      </c>
      <c r="V359" s="12">
        <f t="shared" si="55"/>
        <v>0</v>
      </c>
    </row>
    <row r="360" spans="2:22" x14ac:dyDescent="0.2">
      <c r="B360" s="6"/>
      <c r="C360" s="7"/>
      <c r="D360" s="8"/>
      <c r="E360" s="8"/>
      <c r="F360" s="6"/>
      <c r="G360" s="6"/>
      <c r="H360" s="6"/>
      <c r="I360" s="6"/>
      <c r="J360" s="6"/>
      <c r="K360" s="6"/>
      <c r="L360" t="e">
        <f>VLOOKUP(E360,Lookup_Data!$C$7:$E$25,2,FALSE)</f>
        <v>#N/A</v>
      </c>
      <c r="M360" t="e">
        <f>VLOOKUP(E360,Lookup_Data!$C$7:$E$25,3,FALSE)</f>
        <v>#N/A</v>
      </c>
      <c r="N360" s="12">
        <f t="shared" si="46"/>
        <v>0</v>
      </c>
      <c r="O360" s="12">
        <f t="shared" si="47"/>
        <v>4</v>
      </c>
      <c r="P360" s="12">
        <f t="shared" si="48"/>
        <v>1</v>
      </c>
      <c r="Q360" s="12">
        <f t="shared" si="49"/>
        <v>0</v>
      </c>
      <c r="R360" s="12" t="str">
        <f t="shared" si="50"/>
        <v/>
      </c>
      <c r="S360" s="12" t="str">
        <f t="shared" si="51"/>
        <v/>
      </c>
      <c r="T360" s="12">
        <f t="shared" si="53"/>
        <v>0</v>
      </c>
      <c r="U360" s="12">
        <f t="shared" si="54"/>
        <v>0</v>
      </c>
      <c r="V360" s="12">
        <f t="shared" si="55"/>
        <v>0</v>
      </c>
    </row>
    <row r="361" spans="2:22" x14ac:dyDescent="0.2">
      <c r="B361" s="6"/>
      <c r="C361" s="7"/>
      <c r="D361" s="8"/>
      <c r="E361" s="8"/>
      <c r="F361" s="6"/>
      <c r="G361" s="6"/>
      <c r="H361" s="6"/>
      <c r="I361" s="6"/>
      <c r="J361" s="6"/>
      <c r="K361" s="6"/>
      <c r="L361" t="e">
        <f>VLOOKUP(E361,Lookup_Data!$C$7:$E$25,2,FALSE)</f>
        <v>#N/A</v>
      </c>
      <c r="M361" t="e">
        <f>VLOOKUP(E361,Lookup_Data!$C$7:$E$25,3,FALSE)</f>
        <v>#N/A</v>
      </c>
      <c r="N361" s="12">
        <f t="shared" si="46"/>
        <v>0</v>
      </c>
      <c r="O361" s="12">
        <f t="shared" si="47"/>
        <v>5</v>
      </c>
      <c r="P361" s="12">
        <f t="shared" si="48"/>
        <v>2</v>
      </c>
      <c r="Q361" s="12">
        <f t="shared" si="49"/>
        <v>0</v>
      </c>
      <c r="R361" s="12" t="str">
        <f t="shared" si="50"/>
        <v/>
      </c>
      <c r="S361" s="12" t="str">
        <f t="shared" si="51"/>
        <v/>
      </c>
      <c r="T361" s="12">
        <f t="shared" si="53"/>
        <v>0</v>
      </c>
      <c r="U361" s="12">
        <f t="shared" si="54"/>
        <v>0</v>
      </c>
      <c r="V361" s="12">
        <f t="shared" si="55"/>
        <v>0</v>
      </c>
    </row>
    <row r="362" spans="2:22" x14ac:dyDescent="0.2">
      <c r="B362" s="6"/>
      <c r="C362" s="7"/>
      <c r="D362" s="8"/>
      <c r="E362" s="8"/>
      <c r="F362" s="6"/>
      <c r="G362" s="6"/>
      <c r="H362" s="6"/>
      <c r="I362" s="6"/>
      <c r="J362" s="6"/>
      <c r="K362" s="6"/>
      <c r="L362" t="e">
        <f>VLOOKUP(E362,Lookup_Data!$C$7:$E$25,2,FALSE)</f>
        <v>#N/A</v>
      </c>
      <c r="M362" t="e">
        <f>VLOOKUP(E362,Lookup_Data!$C$7:$E$25,3,FALSE)</f>
        <v>#N/A</v>
      </c>
      <c r="N362" s="12">
        <f t="shared" si="46"/>
        <v>0</v>
      </c>
      <c r="O362" s="12">
        <f t="shared" si="47"/>
        <v>6</v>
      </c>
      <c r="P362" s="12">
        <f t="shared" si="48"/>
        <v>3</v>
      </c>
      <c r="Q362" s="12">
        <f t="shared" si="49"/>
        <v>2</v>
      </c>
      <c r="R362" s="12" t="str">
        <f t="shared" si="50"/>
        <v>Nov2</v>
      </c>
      <c r="S362" s="12" t="str">
        <f t="shared" si="51"/>
        <v xml:space="preserve"> 'Nov2'</v>
      </c>
      <c r="T362" s="12">
        <f t="shared" si="53"/>
        <v>0</v>
      </c>
      <c r="U362" s="12">
        <f t="shared" si="54"/>
        <v>0</v>
      </c>
      <c r="V362" s="12">
        <f t="shared" si="55"/>
        <v>0</v>
      </c>
    </row>
    <row r="363" spans="2:22" x14ac:dyDescent="0.2">
      <c r="C363" s="7"/>
      <c r="D363" s="8"/>
      <c r="E363" s="8"/>
      <c r="F363" s="6"/>
      <c r="G363" s="6"/>
      <c r="H363" s="6"/>
      <c r="I363" s="6"/>
      <c r="J363" s="6"/>
      <c r="K363" s="6"/>
      <c r="L363" t="e">
        <f>VLOOKUP(E363,Lookup_Data!$C$7:$E$25,2,FALSE)</f>
        <v>#N/A</v>
      </c>
      <c r="M363" t="e">
        <f>VLOOKUP(E363,Lookup_Data!$C$7:$E$25,3,FALSE)</f>
        <v>#N/A</v>
      </c>
      <c r="N363" s="12">
        <f t="shared" si="46"/>
        <v>0</v>
      </c>
      <c r="O363" s="12">
        <f t="shared" si="47"/>
        <v>7</v>
      </c>
      <c r="P363" s="12">
        <f t="shared" si="48"/>
        <v>1</v>
      </c>
      <c r="Q363" s="12">
        <f t="shared" si="49"/>
        <v>0</v>
      </c>
      <c r="R363" s="12" t="str">
        <f t="shared" si="50"/>
        <v/>
      </c>
      <c r="S363" s="12" t="str">
        <f t="shared" si="51"/>
        <v/>
      </c>
      <c r="T363" s="12">
        <f t="shared" si="53"/>
        <v>0</v>
      </c>
      <c r="U363" s="12">
        <f t="shared" si="54"/>
        <v>0</v>
      </c>
      <c r="V363" s="12">
        <f t="shared" si="55"/>
        <v>0</v>
      </c>
    </row>
    <row r="364" spans="2:22" x14ac:dyDescent="0.2">
      <c r="C364" s="7"/>
      <c r="D364" s="8"/>
      <c r="E364" s="8"/>
      <c r="F364" s="6"/>
      <c r="G364" s="6"/>
      <c r="H364" s="6"/>
      <c r="I364" s="6"/>
      <c r="J364" s="6"/>
      <c r="K364" s="6"/>
      <c r="L364" t="e">
        <f>VLOOKUP(E364,Lookup_Data!$C$7:$E$25,2,FALSE)</f>
        <v>#N/A</v>
      </c>
      <c r="M364" t="e">
        <f>VLOOKUP(E364,Lookup_Data!$C$7:$E$25,3,FALSE)</f>
        <v>#N/A</v>
      </c>
      <c r="N364" s="12">
        <f t="shared" si="46"/>
        <v>0</v>
      </c>
      <c r="O364" s="12">
        <f t="shared" si="47"/>
        <v>8</v>
      </c>
      <c r="P364" s="12">
        <f t="shared" si="48"/>
        <v>2</v>
      </c>
      <c r="Q364" s="12">
        <f t="shared" si="49"/>
        <v>0</v>
      </c>
      <c r="R364" s="12" t="str">
        <f t="shared" si="50"/>
        <v/>
      </c>
      <c r="S364" s="12" t="str">
        <f t="shared" si="51"/>
        <v/>
      </c>
      <c r="T364" s="12">
        <f t="shared" si="53"/>
        <v>0</v>
      </c>
      <c r="U364" s="12">
        <f t="shared" si="54"/>
        <v>0</v>
      </c>
      <c r="V364" s="12">
        <f t="shared" si="55"/>
        <v>0</v>
      </c>
    </row>
    <row r="365" spans="2:22" x14ac:dyDescent="0.2">
      <c r="C365" s="7"/>
      <c r="D365" s="8"/>
      <c r="E365" s="8"/>
      <c r="F365" s="6"/>
      <c r="G365" s="6"/>
      <c r="H365" s="6"/>
      <c r="I365" s="6"/>
      <c r="J365" s="6"/>
      <c r="K365" s="6"/>
      <c r="L365" t="e">
        <f>VLOOKUP(E365,Lookup_Data!$C$7:$E$25,2,FALSE)</f>
        <v>#N/A</v>
      </c>
      <c r="M365" t="e">
        <f>VLOOKUP(E365,Lookup_Data!$C$7:$E$25,3,FALSE)</f>
        <v>#N/A</v>
      </c>
      <c r="N365" s="12">
        <f t="shared" si="46"/>
        <v>0</v>
      </c>
      <c r="O365" s="12">
        <f t="shared" si="47"/>
        <v>9</v>
      </c>
      <c r="P365" s="12">
        <f t="shared" si="48"/>
        <v>3</v>
      </c>
      <c r="Q365" s="12">
        <f t="shared" si="49"/>
        <v>3</v>
      </c>
      <c r="R365" s="12" t="str">
        <f t="shared" si="50"/>
        <v>Nov3</v>
      </c>
      <c r="S365" s="12" t="str">
        <f t="shared" si="51"/>
        <v xml:space="preserve"> 'Nov3'</v>
      </c>
      <c r="T365" s="12">
        <f t="shared" si="53"/>
        <v>0</v>
      </c>
      <c r="U365" s="12">
        <f t="shared" si="54"/>
        <v>0</v>
      </c>
      <c r="V365" s="12">
        <f t="shared" si="55"/>
        <v>0</v>
      </c>
    </row>
    <row r="366" spans="2:22" x14ac:dyDescent="0.2">
      <c r="C366" s="7"/>
      <c r="D366" s="8"/>
      <c r="E366" s="8"/>
      <c r="F366" s="6"/>
      <c r="G366" s="6"/>
      <c r="H366" s="6"/>
      <c r="I366" s="6"/>
      <c r="J366" s="6"/>
      <c r="K366" s="6"/>
      <c r="L366" t="e">
        <f>VLOOKUP(E366,Lookup_Data!$C$7:$E$25,2,FALSE)</f>
        <v>#N/A</v>
      </c>
      <c r="M366" t="e">
        <f>VLOOKUP(E366,Lookup_Data!$C$7:$E$25,3,FALSE)</f>
        <v>#N/A</v>
      </c>
      <c r="N366" s="12">
        <f t="shared" si="46"/>
        <v>0</v>
      </c>
      <c r="O366" s="12">
        <f t="shared" si="47"/>
        <v>10</v>
      </c>
      <c r="P366" s="12">
        <f t="shared" si="48"/>
        <v>1</v>
      </c>
      <c r="Q366" s="12">
        <f t="shared" si="49"/>
        <v>0</v>
      </c>
      <c r="R366" s="12" t="str">
        <f t="shared" si="50"/>
        <v/>
      </c>
      <c r="S366" s="12" t="str">
        <f t="shared" si="51"/>
        <v/>
      </c>
      <c r="T366" s="12">
        <f t="shared" si="53"/>
        <v>0</v>
      </c>
      <c r="U366" s="12">
        <f t="shared" si="54"/>
        <v>0</v>
      </c>
      <c r="V366" s="12">
        <f t="shared" si="55"/>
        <v>0</v>
      </c>
    </row>
    <row r="367" spans="2:22" x14ac:dyDescent="0.2">
      <c r="C367" s="7"/>
      <c r="D367" s="8"/>
      <c r="E367" s="8"/>
      <c r="F367" s="6"/>
      <c r="G367" s="6"/>
      <c r="H367" s="6"/>
      <c r="I367" s="6"/>
      <c r="J367" s="6"/>
      <c r="K367" s="6"/>
      <c r="L367" t="e">
        <f>VLOOKUP(E367,Lookup_Data!$C$7:$E$25,2,FALSE)</f>
        <v>#N/A</v>
      </c>
      <c r="M367" t="e">
        <f>VLOOKUP(E367,Lookup_Data!$C$7:$E$25,3,FALSE)</f>
        <v>#N/A</v>
      </c>
      <c r="N367" s="12">
        <f t="shared" si="46"/>
        <v>0</v>
      </c>
      <c r="O367" s="12">
        <f t="shared" si="47"/>
        <v>11</v>
      </c>
      <c r="P367" s="12">
        <f t="shared" si="48"/>
        <v>2</v>
      </c>
      <c r="Q367" s="12">
        <f t="shared" si="49"/>
        <v>0</v>
      </c>
      <c r="R367" s="12" t="str">
        <f t="shared" si="50"/>
        <v/>
      </c>
      <c r="S367" s="12" t="str">
        <f t="shared" si="51"/>
        <v/>
      </c>
      <c r="T367" s="12">
        <f t="shared" si="53"/>
        <v>0</v>
      </c>
      <c r="U367" s="12">
        <f t="shared" si="54"/>
        <v>0</v>
      </c>
      <c r="V367" s="12">
        <f t="shared" si="55"/>
        <v>0</v>
      </c>
    </row>
    <row r="368" spans="2:22" x14ac:dyDescent="0.2">
      <c r="C368" s="7"/>
      <c r="D368" s="8"/>
      <c r="E368" s="8"/>
      <c r="F368" s="6"/>
      <c r="G368" s="6"/>
      <c r="H368" s="6"/>
      <c r="I368" s="6"/>
      <c r="J368" s="6"/>
      <c r="K368" s="6"/>
      <c r="L368" t="e">
        <f>VLOOKUP(E368,Lookup_Data!$C$7:$E$25,2,FALSE)</f>
        <v>#N/A</v>
      </c>
      <c r="M368" t="e">
        <f>VLOOKUP(E368,Lookup_Data!$C$7:$E$25,3,FALSE)</f>
        <v>#N/A</v>
      </c>
      <c r="N368" s="12">
        <f t="shared" si="46"/>
        <v>0</v>
      </c>
      <c r="O368" s="12">
        <f t="shared" si="47"/>
        <v>12</v>
      </c>
      <c r="P368" s="12">
        <f t="shared" si="48"/>
        <v>3</v>
      </c>
      <c r="Q368" s="12">
        <f t="shared" si="49"/>
        <v>4</v>
      </c>
      <c r="R368" s="12" t="str">
        <f t="shared" si="50"/>
        <v>Nov4</v>
      </c>
      <c r="S368" s="12" t="str">
        <f t="shared" si="51"/>
        <v xml:space="preserve"> 'Nov4'</v>
      </c>
      <c r="T368" s="12">
        <f t="shared" si="53"/>
        <v>0</v>
      </c>
      <c r="U368" s="12">
        <f t="shared" si="54"/>
        <v>0</v>
      </c>
      <c r="V368" s="12">
        <f t="shared" si="55"/>
        <v>0</v>
      </c>
    </row>
    <row r="369" spans="3:22" x14ac:dyDescent="0.2">
      <c r="C369" s="7"/>
      <c r="D369" s="8"/>
      <c r="E369" s="8"/>
      <c r="F369" s="6"/>
      <c r="G369" s="6"/>
      <c r="H369" s="6"/>
      <c r="I369" s="6"/>
      <c r="J369" s="6"/>
      <c r="K369" s="6"/>
      <c r="L369" t="e">
        <f>VLOOKUP(E369,Lookup_Data!$C$7:$E$25,2,FALSE)</f>
        <v>#N/A</v>
      </c>
      <c r="M369" t="e">
        <f>VLOOKUP(E369,Lookup_Data!$C$7:$E$25,3,FALSE)</f>
        <v>#N/A</v>
      </c>
      <c r="N369" s="12">
        <f t="shared" si="46"/>
        <v>0</v>
      </c>
      <c r="O369" s="12">
        <f t="shared" si="47"/>
        <v>13</v>
      </c>
      <c r="P369" s="12">
        <f t="shared" si="48"/>
        <v>1</v>
      </c>
      <c r="Q369" s="12">
        <f t="shared" si="49"/>
        <v>0</v>
      </c>
      <c r="R369" s="12" t="str">
        <f t="shared" si="50"/>
        <v/>
      </c>
      <c r="S369" s="12" t="str">
        <f t="shared" si="51"/>
        <v/>
      </c>
      <c r="T369" s="12">
        <f t="shared" si="53"/>
        <v>0</v>
      </c>
      <c r="U369" s="12">
        <f t="shared" si="54"/>
        <v>0</v>
      </c>
      <c r="V369" s="12">
        <f t="shared" si="55"/>
        <v>0</v>
      </c>
    </row>
    <row r="370" spans="3:22" x14ac:dyDescent="0.2">
      <c r="C370" s="7"/>
      <c r="D370" s="8"/>
      <c r="E370" s="8"/>
      <c r="F370" s="6"/>
      <c r="G370" s="6"/>
      <c r="H370" s="6"/>
      <c r="I370" s="6"/>
      <c r="J370" s="6"/>
      <c r="K370" s="6"/>
      <c r="L370" t="e">
        <f>VLOOKUP(E370,Lookup_Data!$C$7:$E$25,2,FALSE)</f>
        <v>#N/A</v>
      </c>
      <c r="M370" t="e">
        <f>VLOOKUP(E370,Lookup_Data!$C$7:$E$25,3,FALSE)</f>
        <v>#N/A</v>
      </c>
      <c r="N370" s="12">
        <f t="shared" si="46"/>
        <v>0</v>
      </c>
      <c r="O370" s="12">
        <f t="shared" si="47"/>
        <v>14</v>
      </c>
      <c r="P370" s="12">
        <f t="shared" si="48"/>
        <v>2</v>
      </c>
      <c r="Q370" s="12">
        <f t="shared" si="49"/>
        <v>0</v>
      </c>
      <c r="R370" s="12" t="str">
        <f t="shared" si="50"/>
        <v/>
      </c>
      <c r="S370" s="12" t="str">
        <f t="shared" si="51"/>
        <v/>
      </c>
      <c r="T370" s="12">
        <f t="shared" si="53"/>
        <v>0</v>
      </c>
      <c r="U370" s="12">
        <f t="shared" si="54"/>
        <v>0</v>
      </c>
      <c r="V370" s="12">
        <f t="shared" si="55"/>
        <v>0</v>
      </c>
    </row>
    <row r="371" spans="3:22" x14ac:dyDescent="0.2">
      <c r="C371" s="7"/>
      <c r="D371" s="8"/>
      <c r="E371" s="8"/>
      <c r="F371" s="6"/>
      <c r="G371" s="6"/>
      <c r="H371" s="6"/>
      <c r="I371" s="6"/>
      <c r="J371" s="6"/>
      <c r="K371" s="6"/>
      <c r="L371" t="e">
        <f>VLOOKUP(E371,Lookup_Data!$C$7:$E$25,2,FALSE)</f>
        <v>#N/A</v>
      </c>
      <c r="M371" t="e">
        <f>VLOOKUP(E371,Lookup_Data!$C$7:$E$25,3,FALSE)</f>
        <v>#N/A</v>
      </c>
      <c r="N371" s="12">
        <f t="shared" si="46"/>
        <v>0</v>
      </c>
      <c r="O371" s="12">
        <f t="shared" si="47"/>
        <v>15</v>
      </c>
      <c r="P371" s="12">
        <f t="shared" si="48"/>
        <v>3</v>
      </c>
      <c r="Q371" s="12">
        <f t="shared" si="49"/>
        <v>5</v>
      </c>
      <c r="R371" s="12" t="str">
        <f t="shared" si="50"/>
        <v>Nov5</v>
      </c>
      <c r="S371" s="12" t="str">
        <f t="shared" si="51"/>
        <v xml:space="preserve"> 'Nov5'</v>
      </c>
      <c r="T371" s="12">
        <f t="shared" si="53"/>
        <v>0</v>
      </c>
      <c r="U371" s="12">
        <f t="shared" si="54"/>
        <v>0</v>
      </c>
      <c r="V371" s="12">
        <f t="shared" si="55"/>
        <v>0</v>
      </c>
    </row>
    <row r="372" spans="3:22" x14ac:dyDescent="0.2">
      <c r="C372" s="7"/>
      <c r="D372" s="8"/>
      <c r="E372" s="8"/>
      <c r="F372" s="6"/>
      <c r="G372" s="6"/>
      <c r="H372" s="6"/>
      <c r="I372" s="6"/>
      <c r="J372" s="6"/>
      <c r="K372" s="6"/>
      <c r="L372" t="e">
        <f>VLOOKUP(E372,Lookup_Data!$C$7:$E$25,2,FALSE)</f>
        <v>#N/A</v>
      </c>
      <c r="M372" t="e">
        <f>VLOOKUP(E372,Lookup_Data!$C$7:$E$25,3,FALSE)</f>
        <v>#N/A</v>
      </c>
      <c r="N372" s="12">
        <f t="shared" si="46"/>
        <v>0</v>
      </c>
      <c r="O372" s="12">
        <f t="shared" si="47"/>
        <v>16</v>
      </c>
      <c r="P372" s="12">
        <f>IF(O372&lt;4,O372,3+O372-3*ROUNDUP(O372/3,0))</f>
        <v>1</v>
      </c>
      <c r="Q372" s="12">
        <f t="shared" si="49"/>
        <v>0</v>
      </c>
      <c r="R372" s="12" t="str">
        <f>IF(Q372=1,"Nov1",IF(Q372=2,"Nov2",IF(Q372=3,"Nov3",IF(Q372=4,"Nov4",IF(Q372=5,"Nov5",IF(Q372=6,"Nov6",IF(Q372=7,"Nov7",IF(Q372=8,"Nov8",""))))))))</f>
        <v/>
      </c>
      <c r="S372" s="12" t="str">
        <f t="shared" si="51"/>
        <v/>
      </c>
      <c r="T372" s="12">
        <f t="shared" si="53"/>
        <v>0</v>
      </c>
      <c r="U372" s="12">
        <f t="shared" si="54"/>
        <v>0</v>
      </c>
      <c r="V372" s="12">
        <f t="shared" si="55"/>
        <v>0</v>
      </c>
    </row>
    <row r="373" spans="3:22" x14ac:dyDescent="0.2">
      <c r="C373" s="7"/>
      <c r="D373" s="8"/>
      <c r="E373" s="8"/>
      <c r="F373" s="6"/>
      <c r="G373" s="6"/>
      <c r="H373" s="6"/>
      <c r="I373" s="6"/>
      <c r="J373" s="6"/>
      <c r="K373" s="6"/>
      <c r="L373" t="e">
        <f>VLOOKUP(E373,Lookup_Data!$C$7:$E$25,2,FALSE)</f>
        <v>#N/A</v>
      </c>
      <c r="M373" t="e">
        <f>VLOOKUP(E373,Lookup_Data!$C$7:$E$25,3,FALSE)</f>
        <v>#N/A</v>
      </c>
      <c r="N373" s="12">
        <f t="shared" si="46"/>
        <v>0</v>
      </c>
      <c r="O373" s="12">
        <f t="shared" si="47"/>
        <v>17</v>
      </c>
      <c r="P373" s="12">
        <f>IF(O373&lt;4,O373,3+O373-3*ROUNDUP(O373/3,0))</f>
        <v>2</v>
      </c>
      <c r="Q373" s="12">
        <f t="shared" si="49"/>
        <v>0</v>
      </c>
      <c r="R373" s="12" t="str">
        <f>IF(Q373=1,"Nov1",IF(Q373=2,"Nov2",IF(Q373=3,"Nov3",IF(Q373=4,"Nov4",IF(Q373=5,"Nov5",IF(Q373=6,"Nov6",IF(Q373=7,"Nov7",IF(Q373=8,"Nov8",""))))))))</f>
        <v/>
      </c>
      <c r="S373" s="12" t="str">
        <f t="shared" si="51"/>
        <v/>
      </c>
      <c r="T373" s="12">
        <f t="shared" si="53"/>
        <v>0</v>
      </c>
      <c r="U373" s="12">
        <f t="shared" si="54"/>
        <v>0</v>
      </c>
      <c r="V373" s="12">
        <f t="shared" si="55"/>
        <v>0</v>
      </c>
    </row>
    <row r="374" spans="3:22" x14ac:dyDescent="0.2">
      <c r="N374" s="12">
        <f t="shared" si="46"/>
        <v>0</v>
      </c>
      <c r="O374" s="12">
        <f t="shared" si="47"/>
        <v>18</v>
      </c>
      <c r="P374" s="12">
        <f>IF(O374&lt;4,O374,3+O374-3*ROUNDUP(O374/3,0))</f>
        <v>3</v>
      </c>
      <c r="Q374" s="12">
        <f t="shared" si="49"/>
        <v>6</v>
      </c>
      <c r="R374" s="12" t="str">
        <f>IF(Q374=1,"Nov1",IF(Q374=2,"Nov2",IF(Q374=3,"Nov3",IF(Q374=4,"Nov4",IF(Q374=5,"Nov5",IF(Q374=6,"Nov6",IF(Q374=7,"Nov7",IF(Q374=8,"Nov8",""))))))))</f>
        <v>Nov6</v>
      </c>
      <c r="S374" s="12" t="str">
        <f t="shared" si="51"/>
        <v xml:space="preserve"> 'Nov6'</v>
      </c>
      <c r="T374" s="12">
        <f t="shared" si="53"/>
        <v>0</v>
      </c>
      <c r="U374" s="12">
        <f t="shared" si="54"/>
        <v>0</v>
      </c>
      <c r="V374" s="12">
        <f t="shared" si="55"/>
        <v>0</v>
      </c>
    </row>
    <row r="378" spans="3:22" x14ac:dyDescent="0.2">
      <c r="C378" s="10">
        <v>37701</v>
      </c>
      <c r="D378" s="11" t="s">
        <v>71</v>
      </c>
      <c r="E378" s="11" t="s">
        <v>24</v>
      </c>
      <c r="F378" s="12">
        <v>505</v>
      </c>
      <c r="G378" s="12">
        <v>60</v>
      </c>
      <c r="H378" s="12">
        <v>5</v>
      </c>
      <c r="I378" s="12" t="s">
        <v>657</v>
      </c>
      <c r="J378" s="12" t="s">
        <v>672</v>
      </c>
      <c r="K378" s="12" t="s">
        <v>17</v>
      </c>
    </row>
    <row r="379" spans="3:22" x14ac:dyDescent="0.2">
      <c r="C379" s="61">
        <v>37702</v>
      </c>
      <c r="D379" t="s">
        <v>13</v>
      </c>
      <c r="E379" t="s">
        <v>14</v>
      </c>
      <c r="F379" s="12">
        <v>592</v>
      </c>
      <c r="G379" s="12">
        <v>60</v>
      </c>
      <c r="H379" s="12">
        <v>52</v>
      </c>
      <c r="I379" t="s">
        <v>15</v>
      </c>
      <c r="J379" t="s">
        <v>16</v>
      </c>
      <c r="K379" t="s">
        <v>17</v>
      </c>
    </row>
    <row r="380" spans="3:22" x14ac:dyDescent="0.2">
      <c r="C380" s="61">
        <v>37688</v>
      </c>
      <c r="D380" t="s">
        <v>27</v>
      </c>
      <c r="E380" t="s">
        <v>14</v>
      </c>
      <c r="F380" s="12">
        <v>572</v>
      </c>
      <c r="G380" s="12">
        <v>60</v>
      </c>
      <c r="H380" s="12">
        <v>36</v>
      </c>
      <c r="I380" t="s">
        <v>15</v>
      </c>
      <c r="J380" t="s">
        <v>18</v>
      </c>
      <c r="K380" t="s">
        <v>17</v>
      </c>
    </row>
    <row r="381" spans="3:22" x14ac:dyDescent="0.2">
      <c r="C381" s="61">
        <v>37688</v>
      </c>
      <c r="D381" t="s">
        <v>671</v>
      </c>
      <c r="E381" t="s">
        <v>14</v>
      </c>
      <c r="F381" s="12">
        <v>555</v>
      </c>
      <c r="G381" s="12">
        <v>60</v>
      </c>
      <c r="H381" s="12">
        <v>19</v>
      </c>
      <c r="I381" t="s">
        <v>15</v>
      </c>
      <c r="J381" t="s">
        <v>16</v>
      </c>
      <c r="K381" t="s">
        <v>17</v>
      </c>
    </row>
    <row r="382" spans="3:22" x14ac:dyDescent="0.2">
      <c r="C382" s="61">
        <v>37688</v>
      </c>
      <c r="D382" t="s">
        <v>196</v>
      </c>
      <c r="E382" t="s">
        <v>14</v>
      </c>
      <c r="F382" s="12">
        <v>553</v>
      </c>
      <c r="G382" s="12">
        <v>60</v>
      </c>
      <c r="H382" s="12">
        <v>18</v>
      </c>
      <c r="I382" t="s">
        <v>22</v>
      </c>
      <c r="J382" t="s">
        <v>16</v>
      </c>
      <c r="K382" t="s">
        <v>17</v>
      </c>
    </row>
    <row r="383" spans="3:22" x14ac:dyDescent="0.2">
      <c r="C383" s="61">
        <v>37688</v>
      </c>
      <c r="D383" t="s">
        <v>52</v>
      </c>
      <c r="E383" t="s">
        <v>14</v>
      </c>
      <c r="F383" s="12">
        <v>540</v>
      </c>
      <c r="G383" s="12">
        <v>60</v>
      </c>
      <c r="H383" s="12">
        <v>12</v>
      </c>
      <c r="I383" t="s">
        <v>15</v>
      </c>
      <c r="J383" t="s">
        <v>16</v>
      </c>
      <c r="K383" t="s">
        <v>53</v>
      </c>
    </row>
    <row r="384" spans="3:22" x14ac:dyDescent="0.2">
      <c r="C384" s="61">
        <v>37688</v>
      </c>
      <c r="D384" t="s">
        <v>19</v>
      </c>
      <c r="E384" t="s">
        <v>14</v>
      </c>
      <c r="F384" s="12">
        <v>582</v>
      </c>
      <c r="G384" s="12">
        <v>60</v>
      </c>
      <c r="H384" s="12">
        <v>42</v>
      </c>
      <c r="I384" t="s">
        <v>15</v>
      </c>
      <c r="J384" t="s">
        <v>18</v>
      </c>
      <c r="K384" t="s">
        <v>17</v>
      </c>
    </row>
    <row r="385" spans="4:4" x14ac:dyDescent="0.2">
      <c r="D385" s="10" t="s">
        <v>673</v>
      </c>
    </row>
  </sheetData>
  <autoFilter ref="B6:V153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428"/>
  <sheetViews>
    <sheetView workbookViewId="0">
      <pane xSplit="8" ySplit="6" topLeftCell="I141" activePane="bottomRight" state="frozen"/>
      <selection pane="topRight" activeCell="I1" sqref="I1"/>
      <selection pane="bottomLeft" activeCell="A7" sqref="A7"/>
      <selection pane="bottomRight" activeCell="H8" sqref="H8"/>
    </sheetView>
  </sheetViews>
  <sheetFormatPr defaultColWidth="0" defaultRowHeight="0" customHeight="1" zeroHeight="1" x14ac:dyDescent="0.2"/>
  <cols>
    <col min="1" max="1" width="0.1640625" style="35" customWidth="1"/>
    <col min="2" max="2" width="14.83203125" style="49" bestFit="1" customWidth="1"/>
    <col min="3" max="3" width="12" style="49" bestFit="1" customWidth="1"/>
    <col min="4" max="4" width="8.1640625" style="49" bestFit="1" customWidth="1"/>
    <col min="5" max="5" width="5.1640625" style="49" bestFit="1" customWidth="1"/>
    <col min="6" max="6" width="6.6640625" style="49" bestFit="1" customWidth="1"/>
    <col min="7" max="7" width="11.33203125" style="49" bestFit="1" customWidth="1"/>
    <col min="8" max="8" width="8.6640625" style="49" bestFit="1" customWidth="1"/>
    <col min="9" max="9" width="7" style="56" bestFit="1" customWidth="1"/>
    <col min="10" max="10" width="5.33203125" style="56" bestFit="1" customWidth="1"/>
    <col min="11" max="11" width="7.1640625" style="56" bestFit="1" customWidth="1"/>
    <col min="12" max="12" width="12.33203125" style="56" hidden="1" customWidth="1"/>
    <col min="13" max="13" width="6.1640625" style="56" bestFit="1" customWidth="1"/>
    <col min="14" max="14" width="4.83203125" style="56" bestFit="1" customWidth="1"/>
    <col min="15" max="15" width="7" style="49" bestFit="1" customWidth="1"/>
    <col min="16" max="16" width="5.33203125" style="49" bestFit="1" customWidth="1"/>
    <col min="17" max="17" width="7.1640625" style="49" bestFit="1" customWidth="1"/>
    <col min="18" max="18" width="7.1640625" style="49" hidden="1" customWidth="1"/>
    <col min="19" max="19" width="6.1640625" style="49" bestFit="1" customWidth="1"/>
    <col min="20" max="20" width="4.83203125" style="49" bestFit="1" customWidth="1"/>
    <col min="21" max="21" width="7" style="56" bestFit="1" customWidth="1"/>
    <col min="22" max="22" width="5.33203125" style="56" bestFit="1" customWidth="1"/>
    <col min="23" max="23" width="7.1640625" style="56" bestFit="1" customWidth="1"/>
    <col min="24" max="24" width="7.1640625" style="56" hidden="1" customWidth="1"/>
    <col min="25" max="25" width="6.1640625" style="56" bestFit="1" customWidth="1"/>
    <col min="26" max="26" width="4.83203125" style="56" bestFit="1" customWidth="1"/>
    <col min="27" max="27" width="7" style="49" bestFit="1" customWidth="1"/>
    <col min="28" max="28" width="5.33203125" style="49" bestFit="1" customWidth="1"/>
    <col min="29" max="29" width="7.1640625" style="49" bestFit="1" customWidth="1"/>
    <col min="30" max="30" width="7.1640625" style="49" hidden="1" customWidth="1"/>
    <col min="31" max="31" width="6.1640625" style="49" bestFit="1" customWidth="1"/>
    <col min="32" max="32" width="5.6640625" style="49" customWidth="1"/>
    <col min="33" max="33" width="7" style="62" customWidth="1"/>
    <col min="34" max="34" width="5.6640625" style="62" bestFit="1" customWidth="1"/>
    <col min="35" max="35" width="7.1640625" style="62" bestFit="1" customWidth="1"/>
    <col min="36" max="36" width="9.6640625" style="62" hidden="1" customWidth="1"/>
    <col min="37" max="37" width="6.1640625" style="62" bestFit="1" customWidth="1"/>
    <col min="38" max="38" width="4.83203125" style="62" bestFit="1" customWidth="1"/>
    <col min="39" max="16384" width="0" style="35" hidden="1"/>
  </cols>
  <sheetData>
    <row r="1" spans="2:58" ht="0.75" customHeight="1" x14ac:dyDescent="0.2"/>
    <row r="2" spans="2:58" ht="0.75" customHeight="1" x14ac:dyDescent="0.2"/>
    <row r="3" spans="2:58" ht="0.75" customHeight="1" x14ac:dyDescent="0.2"/>
    <row r="4" spans="2:58" ht="11.5" x14ac:dyDescent="0.25">
      <c r="B4" s="50" t="s">
        <v>499</v>
      </c>
      <c r="I4" s="65" t="s">
        <v>398</v>
      </c>
      <c r="J4" s="65"/>
      <c r="K4" s="65"/>
      <c r="L4" s="65"/>
      <c r="M4" s="65"/>
      <c r="N4" s="65"/>
      <c r="O4" s="66" t="s">
        <v>309</v>
      </c>
      <c r="P4" s="66"/>
      <c r="Q4" s="66"/>
      <c r="R4" s="66"/>
      <c r="S4" s="66"/>
      <c r="T4" s="66"/>
      <c r="U4" s="65" t="s">
        <v>12</v>
      </c>
      <c r="V4" s="65"/>
      <c r="W4" s="65"/>
      <c r="X4" s="65"/>
      <c r="Y4" s="65"/>
      <c r="Z4" s="65"/>
      <c r="AA4" s="66" t="s">
        <v>187</v>
      </c>
      <c r="AB4" s="66"/>
      <c r="AC4" s="66"/>
      <c r="AD4" s="66"/>
      <c r="AE4" s="66"/>
      <c r="AF4" s="66"/>
      <c r="AG4" s="65" t="s">
        <v>451</v>
      </c>
      <c r="AH4" s="65"/>
      <c r="AI4" s="65"/>
      <c r="AJ4" s="65"/>
      <c r="AK4" s="65"/>
      <c r="AL4" s="65"/>
    </row>
    <row r="5" spans="2:58" s="19" customFormat="1" ht="0.75" customHeight="1" x14ac:dyDescent="0.2">
      <c r="B5" s="51"/>
      <c r="C5" s="51"/>
      <c r="D5" s="51"/>
      <c r="E5" s="51"/>
      <c r="F5" s="51"/>
      <c r="G5" s="51"/>
      <c r="H5" s="51"/>
      <c r="I5" s="57"/>
      <c r="J5" s="57"/>
      <c r="K5" s="57"/>
      <c r="L5" s="57"/>
      <c r="M5" s="57"/>
      <c r="N5" s="57"/>
      <c r="O5" s="51"/>
      <c r="P5" s="51"/>
      <c r="Q5" s="51"/>
      <c r="R5" s="51"/>
      <c r="S5" s="51"/>
      <c r="T5" s="51"/>
      <c r="U5" s="57"/>
      <c r="V5" s="57"/>
      <c r="W5" s="57"/>
      <c r="X5" s="57"/>
      <c r="Y5" s="57"/>
      <c r="Z5" s="57"/>
      <c r="AA5" s="51"/>
      <c r="AB5" s="51"/>
      <c r="AC5" s="51"/>
      <c r="AD5" s="51"/>
      <c r="AE5" s="51"/>
      <c r="AF5" s="51"/>
      <c r="AG5" s="63"/>
      <c r="AH5" s="63"/>
      <c r="AI5" s="63"/>
      <c r="AJ5" s="63"/>
      <c r="AK5" s="63"/>
      <c r="AL5" s="63"/>
    </row>
    <row r="6" spans="2:58" s="20" customFormat="1" ht="48" x14ac:dyDescent="0.2">
      <c r="B6" s="52"/>
      <c r="C6" s="52" t="s">
        <v>11</v>
      </c>
      <c r="D6" s="52" t="s">
        <v>449</v>
      </c>
      <c r="E6" s="52" t="s">
        <v>450</v>
      </c>
      <c r="F6" s="52" t="s">
        <v>470</v>
      </c>
      <c r="G6" s="52" t="s">
        <v>469</v>
      </c>
      <c r="H6" s="52" t="s">
        <v>471</v>
      </c>
      <c r="I6" s="58" t="s">
        <v>472</v>
      </c>
      <c r="J6" s="58" t="s">
        <v>473</v>
      </c>
      <c r="K6" s="58" t="s">
        <v>474</v>
      </c>
      <c r="L6" s="58" t="s">
        <v>452</v>
      </c>
      <c r="M6" s="58" t="s">
        <v>475</v>
      </c>
      <c r="N6" s="58" t="s">
        <v>476</v>
      </c>
      <c r="O6" s="52" t="s">
        <v>457</v>
      </c>
      <c r="P6" s="52" t="s">
        <v>458</v>
      </c>
      <c r="Q6" s="52" t="s">
        <v>459</v>
      </c>
      <c r="R6" s="52" t="s">
        <v>453</v>
      </c>
      <c r="S6" s="52" t="s">
        <v>477</v>
      </c>
      <c r="T6" s="52" t="s">
        <v>478</v>
      </c>
      <c r="U6" s="58" t="s">
        <v>460</v>
      </c>
      <c r="V6" s="58" t="s">
        <v>461</v>
      </c>
      <c r="W6" s="58" t="s">
        <v>462</v>
      </c>
      <c r="X6" s="58" t="s">
        <v>454</v>
      </c>
      <c r="Y6" s="58" t="s">
        <v>479</v>
      </c>
      <c r="Z6" s="58" t="s">
        <v>480</v>
      </c>
      <c r="AA6" s="52" t="s">
        <v>463</v>
      </c>
      <c r="AB6" s="52" t="s">
        <v>464</v>
      </c>
      <c r="AC6" s="52" t="s">
        <v>465</v>
      </c>
      <c r="AD6" s="52" t="s">
        <v>455</v>
      </c>
      <c r="AE6" s="52" t="s">
        <v>481</v>
      </c>
      <c r="AF6" s="52" t="s">
        <v>482</v>
      </c>
      <c r="AG6" s="58" t="s">
        <v>466</v>
      </c>
      <c r="AH6" s="58" t="s">
        <v>467</v>
      </c>
      <c r="AI6" s="58" t="s">
        <v>468</v>
      </c>
      <c r="AJ6" s="58" t="s">
        <v>456</v>
      </c>
      <c r="AK6" s="58" t="s">
        <v>483</v>
      </c>
      <c r="AL6" s="58" t="s">
        <v>484</v>
      </c>
      <c r="BE6" s="20" t="s">
        <v>466</v>
      </c>
      <c r="BF6" s="20" t="s">
        <v>467</v>
      </c>
    </row>
    <row r="7" spans="2:58" ht="8" x14ac:dyDescent="0.2">
      <c r="B7" s="53" t="s">
        <v>514</v>
      </c>
      <c r="C7" s="53"/>
      <c r="D7" s="54"/>
      <c r="E7" s="54"/>
      <c r="F7" s="54">
        <f t="shared" ref="F7:F15" si="0">N7+T7+Z7+AF7+AL7</f>
        <v>50</v>
      </c>
      <c r="G7" s="54">
        <f t="shared" ref="G7:G15" si="1">I7+O7+U7+AA7+AG7</f>
        <v>11464</v>
      </c>
      <c r="H7" s="55">
        <f t="shared" ref="H7:H15" si="2">AVERAGE(I7,O7,U7,AA7,AG7)</f>
        <v>2292.8000000000002</v>
      </c>
      <c r="I7" s="59">
        <f>VLOOKUP($B7,SeptOct!$S$7:$V$506,2,FALSE)</f>
        <v>2272</v>
      </c>
      <c r="J7" s="59">
        <f>VLOOKUP($B7,SeptOct!$S$7:$V$506,3,FALSE)</f>
        <v>240</v>
      </c>
      <c r="K7" s="59">
        <f>VLOOKUP($B7,SeptOct!$S$7:$V$506,4,FALSE)</f>
        <v>140</v>
      </c>
      <c r="L7" s="59">
        <f t="shared" ref="L7:L15" si="3">I7+0.0001*J7+0.00000001*K7</f>
        <v>2272.0240014000001</v>
      </c>
      <c r="M7" s="59">
        <f t="shared" ref="M7:M15" si="4">RANK(L7,L$7:L$15)</f>
        <v>1</v>
      </c>
      <c r="N7" s="59">
        <f t="shared" ref="N7:N15" si="5">IF(M7&lt;11,11-M7,0)*IF(L7=0,0,1)</f>
        <v>10</v>
      </c>
      <c r="O7" s="54">
        <f>VLOOKUP($B7,Nov!$S$7:$V$506,2,FALSE)</f>
        <v>2297</v>
      </c>
      <c r="P7" s="54">
        <f>VLOOKUP($B7,Nov!$S$7:$V$506,3,FALSE)</f>
        <v>240</v>
      </c>
      <c r="Q7" s="54">
        <f>VLOOKUP($B7,Nov!$S$7:$V$506,4,FALSE)</f>
        <v>151</v>
      </c>
      <c r="R7" s="54">
        <f t="shared" ref="R7:R15" si="6">O7+0.0001*P7+0.00000001*Q7</f>
        <v>2297.0240015099998</v>
      </c>
      <c r="S7" s="54">
        <f t="shared" ref="S7:S15" si="7">RANK(R7,R$7:R$15)</f>
        <v>1</v>
      </c>
      <c r="T7" s="54">
        <f t="shared" ref="T7:T15" si="8">IF(S7&lt;11,11-S7,0)*IF(R7=0,0,1)</f>
        <v>10</v>
      </c>
      <c r="U7" s="59">
        <f>VLOOKUP($B7,DecJan!$S$7:$V$506,2,FALSE)</f>
        <v>2288</v>
      </c>
      <c r="V7" s="59">
        <f>VLOOKUP($B7,DecJan!$S$7:$V$506,3,FALSE)</f>
        <v>240</v>
      </c>
      <c r="W7" s="59">
        <f>VLOOKUP($B7,DecJan!$S$7:$V$506,4,FALSE)</f>
        <v>145</v>
      </c>
      <c r="X7" s="59">
        <f t="shared" ref="X7:X15" si="9">U7+0.0001*V7+0.00000001*W7</f>
        <v>2288.02400145</v>
      </c>
      <c r="Y7" s="59">
        <f t="shared" ref="Y7:Y15" si="10">RANK(X7,X$7:X$15)</f>
        <v>1</v>
      </c>
      <c r="Z7" s="59">
        <f t="shared" ref="Z7:Z15" si="11">IF(Y7&lt;11,11-Y7,0)*IF(X7=0,0,1)</f>
        <v>10</v>
      </c>
      <c r="AA7" s="54">
        <f>VLOOKUP($B7,Feb!$S$7:$V$505,2,FALSE)</f>
        <v>2296</v>
      </c>
      <c r="AB7" s="54">
        <f>VLOOKUP($B7,Feb!$S$7:$V$505,3,FALSE)</f>
        <v>240</v>
      </c>
      <c r="AC7" s="54">
        <f>VLOOKUP($B7,Feb!$S$7:$V$505,4,FALSE)</f>
        <v>151</v>
      </c>
      <c r="AD7" s="54">
        <f t="shared" ref="AD7:AD15" si="12">AA7+0.0001*AB7+0.00000001*AC7</f>
        <v>2296.0240015099998</v>
      </c>
      <c r="AE7" s="54">
        <f t="shared" ref="AE7:AE15" si="13">RANK(AD7,AD$7:AD$15)</f>
        <v>1</v>
      </c>
      <c r="AF7" s="54">
        <f t="shared" ref="AF7:AF15" si="14">IF(AE7&lt;11,11-AE7,0)*IF(AD7=0,0,1)</f>
        <v>10</v>
      </c>
      <c r="AG7" s="59">
        <f>VLOOKUP($B7,Mar!$S$7:$V$505,2,FALSE)</f>
        <v>2311</v>
      </c>
      <c r="AH7" s="59">
        <f>VLOOKUP($B7,Mar!$S$7:$V$505,3,FALSE)</f>
        <v>240</v>
      </c>
      <c r="AI7" s="59">
        <f>VLOOKUP($B7,Mar!$S$7:$V$505,4,FALSE)</f>
        <v>167</v>
      </c>
      <c r="AJ7" s="59">
        <f t="shared" ref="AJ7:AJ15" si="15">AG7+0.0001*AH7+0.00000001*AI7</f>
        <v>2311.02400167</v>
      </c>
      <c r="AK7" s="59">
        <f t="shared" ref="AK7:AK15" si="16">RANK(AJ7,AJ$7:AJ$15)</f>
        <v>1</v>
      </c>
      <c r="AL7" s="59">
        <f t="shared" ref="AL7:AL15" si="17">IF(AK7&lt;11,11-AK7,0)*IF(AJ7=0,0,1)</f>
        <v>10</v>
      </c>
    </row>
    <row r="8" spans="2:58" ht="8" x14ac:dyDescent="0.2">
      <c r="B8" s="53" t="s">
        <v>516</v>
      </c>
      <c r="C8" s="53"/>
      <c r="D8" s="54"/>
      <c r="E8" s="54"/>
      <c r="F8" s="54">
        <f t="shared" si="0"/>
        <v>41</v>
      </c>
      <c r="G8" s="54">
        <f t="shared" si="1"/>
        <v>10980</v>
      </c>
      <c r="H8" s="55">
        <f t="shared" si="2"/>
        <v>2196</v>
      </c>
      <c r="I8" s="59">
        <f>VLOOKUP($B8,SeptOct!$S$7:$V$506,2,FALSE)</f>
        <v>2178</v>
      </c>
      <c r="J8" s="59">
        <f>VLOOKUP($B8,SeptOct!$S$7:$V$506,3,FALSE)</f>
        <v>240</v>
      </c>
      <c r="K8" s="59">
        <f>VLOOKUP($B8,SeptOct!$S$7:$V$506,4,FALSE)</f>
        <v>88</v>
      </c>
      <c r="L8" s="59">
        <f t="shared" si="3"/>
        <v>2178.0240008799997</v>
      </c>
      <c r="M8" s="59">
        <f t="shared" si="4"/>
        <v>2</v>
      </c>
      <c r="N8" s="59">
        <f t="shared" si="5"/>
        <v>9</v>
      </c>
      <c r="O8" s="54">
        <f>VLOOKUP($B8,Nov!$S$7:$V$506,2,FALSE)</f>
        <v>2235</v>
      </c>
      <c r="P8" s="54">
        <f>VLOOKUP($B8,Nov!$S$7:$V$506,3,FALSE)</f>
        <v>240</v>
      </c>
      <c r="Q8" s="54">
        <f>VLOOKUP($B8,Nov!$S$7:$V$506,4,FALSE)</f>
        <v>116</v>
      </c>
      <c r="R8" s="54">
        <f t="shared" si="6"/>
        <v>2235.0240011599999</v>
      </c>
      <c r="S8" s="54">
        <f t="shared" si="7"/>
        <v>2</v>
      </c>
      <c r="T8" s="54">
        <f t="shared" si="8"/>
        <v>9</v>
      </c>
      <c r="U8" s="59">
        <f>VLOOKUP($B8,DecJan!$S$7:$V$506,2,FALSE)</f>
        <v>2201</v>
      </c>
      <c r="V8" s="59">
        <f>VLOOKUP($B8,DecJan!$S$7:$V$506,3,FALSE)</f>
        <v>240</v>
      </c>
      <c r="W8" s="59">
        <f>VLOOKUP($B8,DecJan!$S$7:$V$506,4,FALSE)</f>
        <v>97</v>
      </c>
      <c r="X8" s="59">
        <f t="shared" si="9"/>
        <v>2201.0240009700001</v>
      </c>
      <c r="Y8" s="59">
        <f t="shared" si="10"/>
        <v>3</v>
      </c>
      <c r="Z8" s="59">
        <f t="shared" si="11"/>
        <v>8</v>
      </c>
      <c r="AA8" s="54">
        <f>VLOOKUP($B8,Feb!$S$7:$V$505,2,FALSE)</f>
        <v>2198</v>
      </c>
      <c r="AB8" s="54">
        <f>VLOOKUP($B8,Feb!$S$7:$V$505,3,FALSE)</f>
        <v>240</v>
      </c>
      <c r="AC8" s="54">
        <f>VLOOKUP($B8,Feb!$S$7:$V$505,4,FALSE)</f>
        <v>98</v>
      </c>
      <c r="AD8" s="54">
        <f t="shared" si="12"/>
        <v>2198.02400098</v>
      </c>
      <c r="AE8" s="54">
        <f t="shared" si="13"/>
        <v>3</v>
      </c>
      <c r="AF8" s="54">
        <f t="shared" si="14"/>
        <v>8</v>
      </c>
      <c r="AG8" s="59">
        <f>VLOOKUP($B8,Mar!$S$7:$V$505,2,FALSE)</f>
        <v>2168</v>
      </c>
      <c r="AH8" s="59">
        <f>VLOOKUP($B8,Mar!$S$7:$V$505,3,FALSE)</f>
        <v>240</v>
      </c>
      <c r="AI8" s="59">
        <f>VLOOKUP($B8,Mar!$S$7:$V$505,4,FALSE)</f>
        <v>67</v>
      </c>
      <c r="AJ8" s="59">
        <f t="shared" si="15"/>
        <v>2168.0240006700001</v>
      </c>
      <c r="AK8" s="59">
        <f t="shared" si="16"/>
        <v>4</v>
      </c>
      <c r="AL8" s="59">
        <f t="shared" si="17"/>
        <v>7</v>
      </c>
    </row>
    <row r="9" spans="2:58" ht="8" x14ac:dyDescent="0.2">
      <c r="B9" s="53" t="s">
        <v>521</v>
      </c>
      <c r="C9" s="53"/>
      <c r="D9" s="54"/>
      <c r="E9" s="54"/>
      <c r="F9" s="54">
        <f t="shared" si="0"/>
        <v>37</v>
      </c>
      <c r="G9" s="54">
        <f t="shared" si="1"/>
        <v>10843</v>
      </c>
      <c r="H9" s="55">
        <f t="shared" si="2"/>
        <v>2168.6</v>
      </c>
      <c r="I9" s="59">
        <f>VLOOKUP($B9,SeptOct!$S$7:$V$506,2,FALSE)</f>
        <v>2102</v>
      </c>
      <c r="J9" s="59">
        <f>VLOOKUP($B9,SeptOct!$S$7:$V$506,3,FALSE)</f>
        <v>240</v>
      </c>
      <c r="K9" s="59">
        <f>VLOOKUP($B9,SeptOct!$S$7:$V$506,4,FALSE)</f>
        <v>62</v>
      </c>
      <c r="L9" s="59">
        <f t="shared" si="3"/>
        <v>2102.0240006199997</v>
      </c>
      <c r="M9" s="59">
        <f t="shared" si="4"/>
        <v>5</v>
      </c>
      <c r="N9" s="59">
        <f t="shared" si="5"/>
        <v>6</v>
      </c>
      <c r="O9" s="54">
        <f>VLOOKUP($B9,Nov!$S$7:$V$506,2,FALSE)</f>
        <v>2177</v>
      </c>
      <c r="P9" s="54">
        <f>VLOOKUP($B9,Nov!$S$7:$V$506,3,FALSE)</f>
        <v>240</v>
      </c>
      <c r="Q9" s="54">
        <f>VLOOKUP($B9,Nov!$S$7:$V$506,4,FALSE)</f>
        <v>90</v>
      </c>
      <c r="R9" s="54">
        <f t="shared" si="6"/>
        <v>2177.0240008999999</v>
      </c>
      <c r="S9" s="54">
        <f t="shared" si="7"/>
        <v>4</v>
      </c>
      <c r="T9" s="54">
        <f t="shared" si="8"/>
        <v>7</v>
      </c>
      <c r="U9" s="59">
        <f>VLOOKUP($B9,DecJan!$S$7:$V$506,2,FALSE)</f>
        <v>2205</v>
      </c>
      <c r="V9" s="59">
        <f>VLOOKUP($B9,DecJan!$S$7:$V$506,3,FALSE)</f>
        <v>180</v>
      </c>
      <c r="W9" s="59">
        <f>VLOOKUP($B9,DecJan!$S$7:$V$506,4,FALSE)</f>
        <v>83</v>
      </c>
      <c r="X9" s="59">
        <f t="shared" si="9"/>
        <v>2205.0180008299999</v>
      </c>
      <c r="Y9" s="59">
        <f t="shared" si="10"/>
        <v>2</v>
      </c>
      <c r="Z9" s="59">
        <f t="shared" si="11"/>
        <v>9</v>
      </c>
      <c r="AA9" s="54">
        <f>VLOOKUP($B9,Feb!$S$7:$V$505,2,FALSE)</f>
        <v>2191</v>
      </c>
      <c r="AB9" s="54">
        <f>VLOOKUP($B9,Feb!$S$7:$V$505,3,FALSE)</f>
        <v>240</v>
      </c>
      <c r="AC9" s="54">
        <f>VLOOKUP($B9,Feb!$S$7:$V$505,4,FALSE)</f>
        <v>107</v>
      </c>
      <c r="AD9" s="54">
        <f t="shared" si="12"/>
        <v>2191.0240010699999</v>
      </c>
      <c r="AE9" s="54">
        <f t="shared" si="13"/>
        <v>4</v>
      </c>
      <c r="AF9" s="54">
        <f t="shared" si="14"/>
        <v>7</v>
      </c>
      <c r="AG9" s="59">
        <f>VLOOKUP($B9,Mar!$S$7:$V$505,2,FALSE)</f>
        <v>2168</v>
      </c>
      <c r="AH9" s="59">
        <f>VLOOKUP($B9,Mar!$S$7:$V$505,3,FALSE)</f>
        <v>240</v>
      </c>
      <c r="AI9" s="59">
        <f>VLOOKUP($B9,Mar!$S$7:$V$505,4,FALSE)</f>
        <v>92</v>
      </c>
      <c r="AJ9" s="59">
        <f t="shared" si="15"/>
        <v>2168.0240009199997</v>
      </c>
      <c r="AK9" s="59">
        <f t="shared" si="16"/>
        <v>3</v>
      </c>
      <c r="AL9" s="59">
        <f t="shared" si="17"/>
        <v>8</v>
      </c>
    </row>
    <row r="10" spans="2:58" ht="8" x14ac:dyDescent="0.2">
      <c r="B10" s="53" t="s">
        <v>518</v>
      </c>
      <c r="C10" s="53"/>
      <c r="D10" s="54"/>
      <c r="E10" s="54"/>
      <c r="F10" s="54">
        <f t="shared" si="0"/>
        <v>37</v>
      </c>
      <c r="G10" s="54">
        <f t="shared" si="1"/>
        <v>10756</v>
      </c>
      <c r="H10" s="55">
        <f t="shared" si="2"/>
        <v>2151.1999999999998</v>
      </c>
      <c r="I10" s="59">
        <f>VLOOKUP($B10,SeptOct!$S$7:$V$506,2,FALSE)</f>
        <v>2118</v>
      </c>
      <c r="J10" s="59">
        <f>VLOOKUP($B10,SeptOct!$S$7:$V$506,3,FALSE)</f>
        <v>240</v>
      </c>
      <c r="K10" s="59">
        <f>VLOOKUP($B10,SeptOct!$S$7:$V$506,4,FALSE)</f>
        <v>73</v>
      </c>
      <c r="L10" s="59">
        <f t="shared" si="3"/>
        <v>2118.0240007299999</v>
      </c>
      <c r="M10" s="59">
        <f t="shared" si="4"/>
        <v>3</v>
      </c>
      <c r="N10" s="59">
        <f t="shared" si="5"/>
        <v>8</v>
      </c>
      <c r="O10" s="54">
        <f>VLOOKUP($B10,Nov!$S$7:$V$506,2,FALSE)</f>
        <v>2200</v>
      </c>
      <c r="P10" s="54">
        <f>VLOOKUP($B10,Nov!$S$7:$V$506,3,FALSE)</f>
        <v>240</v>
      </c>
      <c r="Q10" s="54">
        <f>VLOOKUP($B10,Nov!$S$7:$V$506,4,FALSE)</f>
        <v>104</v>
      </c>
      <c r="R10" s="54">
        <f t="shared" si="6"/>
        <v>2200.0240010399998</v>
      </c>
      <c r="S10" s="54">
        <f t="shared" si="7"/>
        <v>3</v>
      </c>
      <c r="T10" s="54">
        <f t="shared" si="8"/>
        <v>8</v>
      </c>
      <c r="U10" s="59">
        <f>VLOOKUP($B10,DecJan!$S$7:$V$506,2,FALSE)</f>
        <v>2136</v>
      </c>
      <c r="V10" s="59">
        <f>VLOOKUP($B10,DecJan!$S$7:$V$506,3,FALSE)</f>
        <v>240</v>
      </c>
      <c r="W10" s="59">
        <f>VLOOKUP($B10,DecJan!$S$7:$V$506,4,FALSE)</f>
        <v>83</v>
      </c>
      <c r="X10" s="59">
        <f t="shared" si="9"/>
        <v>2136.0240008299997</v>
      </c>
      <c r="Y10" s="59">
        <f t="shared" si="10"/>
        <v>4</v>
      </c>
      <c r="Z10" s="59">
        <f t="shared" si="11"/>
        <v>7</v>
      </c>
      <c r="AA10" s="54">
        <f>VLOOKUP($B10,Feb!$S$7:$V$505,2,FALSE)</f>
        <v>2103</v>
      </c>
      <c r="AB10" s="54">
        <f>VLOOKUP($B10,Feb!$S$7:$V$505,3,FALSE)</f>
        <v>239</v>
      </c>
      <c r="AC10" s="54">
        <f>VLOOKUP($B10,Feb!$S$7:$V$505,4,FALSE)</f>
        <v>61</v>
      </c>
      <c r="AD10" s="54">
        <f t="shared" si="12"/>
        <v>2103.0239006100001</v>
      </c>
      <c r="AE10" s="54">
        <f t="shared" si="13"/>
        <v>6</v>
      </c>
      <c r="AF10" s="54">
        <f t="shared" si="14"/>
        <v>5</v>
      </c>
      <c r="AG10" s="59">
        <f>VLOOKUP($B10,Mar!$S$7:$V$505,2,FALSE)</f>
        <v>2199</v>
      </c>
      <c r="AH10" s="59">
        <f>VLOOKUP($B10,Mar!$S$7:$V$505,3,FALSE)</f>
        <v>240</v>
      </c>
      <c r="AI10" s="59">
        <f>VLOOKUP($B10,Mar!$S$7:$V$505,4,FALSE)</f>
        <v>90</v>
      </c>
      <c r="AJ10" s="59">
        <f t="shared" si="15"/>
        <v>2199.0240008999999</v>
      </c>
      <c r="AK10" s="59">
        <f t="shared" si="16"/>
        <v>2</v>
      </c>
      <c r="AL10" s="59">
        <f t="shared" si="17"/>
        <v>9</v>
      </c>
    </row>
    <row r="11" spans="2:58" ht="8" x14ac:dyDescent="0.2">
      <c r="B11" s="53" t="s">
        <v>513</v>
      </c>
      <c r="C11" s="53"/>
      <c r="D11" s="54"/>
      <c r="E11" s="54"/>
      <c r="F11" s="54">
        <f t="shared" si="0"/>
        <v>31</v>
      </c>
      <c r="G11" s="54">
        <f t="shared" si="1"/>
        <v>10673</v>
      </c>
      <c r="H11" s="55">
        <f t="shared" si="2"/>
        <v>2134.6</v>
      </c>
      <c r="I11" s="59">
        <f>VLOOKUP($B11,SeptOct!$S$7:$V$506,2,FALSE)</f>
        <v>2118</v>
      </c>
      <c r="J11" s="59">
        <f>VLOOKUP($B11,SeptOct!$S$7:$V$506,3,FALSE)</f>
        <v>240</v>
      </c>
      <c r="K11" s="59">
        <f>VLOOKUP($B11,SeptOct!$S$7:$V$506,4,FALSE)</f>
        <v>67</v>
      </c>
      <c r="L11" s="59">
        <f t="shared" si="3"/>
        <v>2118.0240006700001</v>
      </c>
      <c r="M11" s="59">
        <f t="shared" si="4"/>
        <v>4</v>
      </c>
      <c r="N11" s="59">
        <f t="shared" si="5"/>
        <v>7</v>
      </c>
      <c r="O11" s="54">
        <f>VLOOKUP($B11,Nov!$S$7:$V$506,2,FALSE)</f>
        <v>2142</v>
      </c>
      <c r="P11" s="54">
        <f>VLOOKUP($B11,Nov!$S$7:$V$506,3,FALSE)</f>
        <v>240</v>
      </c>
      <c r="Q11" s="54">
        <f>VLOOKUP($B11,Nov!$S$7:$V$506,4,FALSE)</f>
        <v>76</v>
      </c>
      <c r="R11" s="54">
        <f t="shared" si="6"/>
        <v>2142.02400076</v>
      </c>
      <c r="S11" s="54">
        <f t="shared" si="7"/>
        <v>5</v>
      </c>
      <c r="T11" s="54">
        <f t="shared" si="8"/>
        <v>6</v>
      </c>
      <c r="U11" s="59">
        <f>VLOOKUP($B11,DecJan!$S$7:$V$506,2,FALSE)</f>
        <v>2126</v>
      </c>
      <c r="V11" s="59">
        <f>VLOOKUP($B11,DecJan!$S$7:$V$506,3,FALSE)</f>
        <v>240</v>
      </c>
      <c r="W11" s="59">
        <f>VLOOKUP($B11,DecJan!$S$7:$V$506,4,FALSE)</f>
        <v>70</v>
      </c>
      <c r="X11" s="59">
        <f t="shared" si="9"/>
        <v>2126.0240006999998</v>
      </c>
      <c r="Y11" s="59">
        <f t="shared" si="10"/>
        <v>5</v>
      </c>
      <c r="Z11" s="59">
        <f t="shared" si="11"/>
        <v>6</v>
      </c>
      <c r="AA11" s="54">
        <f>VLOOKUP($B11,Feb!$S$7:$V$505,2,FALSE)</f>
        <v>2140</v>
      </c>
      <c r="AB11" s="54">
        <f>VLOOKUP($B11,Feb!$S$7:$V$505,3,FALSE)</f>
        <v>240</v>
      </c>
      <c r="AC11" s="54">
        <f>VLOOKUP($B11,Feb!$S$7:$V$505,4,FALSE)</f>
        <v>50</v>
      </c>
      <c r="AD11" s="54">
        <f t="shared" si="12"/>
        <v>2140.0240005000001</v>
      </c>
      <c r="AE11" s="54">
        <f t="shared" si="13"/>
        <v>5</v>
      </c>
      <c r="AF11" s="54">
        <f t="shared" si="14"/>
        <v>6</v>
      </c>
      <c r="AG11" s="59">
        <f>VLOOKUP($B11,Mar!$S$7:$V$505,2,FALSE)</f>
        <v>2147</v>
      </c>
      <c r="AH11" s="59">
        <f>VLOOKUP($B11,Mar!$S$7:$V$505,3,FALSE)</f>
        <v>240</v>
      </c>
      <c r="AI11" s="59">
        <f>VLOOKUP($B11,Mar!$S$7:$V$505,4,FALSE)</f>
        <v>86</v>
      </c>
      <c r="AJ11" s="59">
        <f t="shared" si="15"/>
        <v>2147.0240008599999</v>
      </c>
      <c r="AK11" s="59">
        <f t="shared" si="16"/>
        <v>5</v>
      </c>
      <c r="AL11" s="59">
        <f t="shared" si="17"/>
        <v>6</v>
      </c>
    </row>
    <row r="12" spans="2:58" ht="8" x14ac:dyDescent="0.2">
      <c r="B12" s="53" t="s">
        <v>525</v>
      </c>
      <c r="C12" s="53"/>
      <c r="D12" s="54"/>
      <c r="E12" s="54"/>
      <c r="F12" s="54">
        <f t="shared" si="0"/>
        <v>23</v>
      </c>
      <c r="G12" s="54">
        <f t="shared" si="1"/>
        <v>8456</v>
      </c>
      <c r="H12" s="55">
        <f t="shared" si="2"/>
        <v>2114</v>
      </c>
      <c r="I12" s="59">
        <f>VLOOKUP($B12,SeptOct!$S$7:$V$506,2,FALSE)</f>
        <v>2037</v>
      </c>
      <c r="J12" s="59">
        <f>VLOOKUP($B12,SeptOct!$S$7:$V$506,3,FALSE)</f>
        <v>240</v>
      </c>
      <c r="K12" s="59">
        <f>VLOOKUP($B12,SeptOct!$S$7:$V$506,4,FALSE)</f>
        <v>66</v>
      </c>
      <c r="L12" s="59">
        <f t="shared" si="3"/>
        <v>2037.02400066</v>
      </c>
      <c r="M12" s="59">
        <f t="shared" si="4"/>
        <v>7</v>
      </c>
      <c r="N12" s="59">
        <f t="shared" si="5"/>
        <v>4</v>
      </c>
      <c r="O12" s="54">
        <f>VLOOKUP($B12,Nov!$S$7:$V$506,2,FALSE)</f>
        <v>2123</v>
      </c>
      <c r="P12" s="54">
        <f>VLOOKUP($B12,Nov!$S$7:$V$506,3,FALSE)</f>
        <v>240</v>
      </c>
      <c r="Q12" s="54">
        <f>VLOOKUP($B12,Nov!$S$7:$V$506,4,FALSE)</f>
        <v>77</v>
      </c>
      <c r="R12" s="54">
        <f t="shared" si="6"/>
        <v>2123.0240007699999</v>
      </c>
      <c r="S12" s="54">
        <f t="shared" si="7"/>
        <v>6</v>
      </c>
      <c r="T12" s="54">
        <f t="shared" si="8"/>
        <v>5</v>
      </c>
      <c r="U12" s="59">
        <f>VLOOKUP($B12,DecJan!$S$7:$V$506,2,FALSE)</f>
        <v>2092</v>
      </c>
      <c r="V12" s="59">
        <f>VLOOKUP($B12,DecJan!$S$7:$V$506,3,FALSE)</f>
        <v>240</v>
      </c>
      <c r="W12" s="59">
        <f>VLOOKUP($B12,DecJan!$S$7:$V$506,4,FALSE)</f>
        <v>55</v>
      </c>
      <c r="X12" s="59">
        <f t="shared" si="9"/>
        <v>2092.02400055</v>
      </c>
      <c r="Y12" s="59">
        <f t="shared" si="10"/>
        <v>6</v>
      </c>
      <c r="Z12" s="59">
        <f t="shared" si="11"/>
        <v>5</v>
      </c>
      <c r="AA12" s="54">
        <f>VLOOKUP($B12,Feb!$S$7:$V$505,2,FALSE)</f>
        <v>2204</v>
      </c>
      <c r="AB12" s="54">
        <f>VLOOKUP($B12,Feb!$S$7:$V$505,3,FALSE)</f>
        <v>240</v>
      </c>
      <c r="AC12" s="54">
        <f>VLOOKUP($B12,Feb!$S$7:$V$505,4,FALSE)</f>
        <v>114</v>
      </c>
      <c r="AD12" s="54">
        <f t="shared" si="12"/>
        <v>2204.0240011400001</v>
      </c>
      <c r="AE12" s="54">
        <f t="shared" si="13"/>
        <v>2</v>
      </c>
      <c r="AF12" s="54">
        <f t="shared" si="14"/>
        <v>9</v>
      </c>
      <c r="AG12" s="59"/>
      <c r="AH12" s="59"/>
      <c r="AI12" s="59"/>
      <c r="AJ12" s="59">
        <f t="shared" si="15"/>
        <v>0</v>
      </c>
      <c r="AK12" s="59">
        <f t="shared" si="16"/>
        <v>8</v>
      </c>
      <c r="AL12" s="59">
        <f t="shared" si="17"/>
        <v>0</v>
      </c>
    </row>
    <row r="13" spans="2:58" ht="8" x14ac:dyDescent="0.2">
      <c r="B13" s="53" t="s">
        <v>512</v>
      </c>
      <c r="C13" s="53"/>
      <c r="D13" s="54"/>
      <c r="E13" s="54"/>
      <c r="F13" s="54">
        <f t="shared" si="0"/>
        <v>22</v>
      </c>
      <c r="G13" s="54">
        <f t="shared" si="1"/>
        <v>10320</v>
      </c>
      <c r="H13" s="55">
        <f t="shared" si="2"/>
        <v>2064</v>
      </c>
      <c r="I13" s="59">
        <f>VLOOKUP($B13,SeptOct!$S$7:$V$506,2,FALSE)</f>
        <v>2090</v>
      </c>
      <c r="J13" s="59">
        <f>VLOOKUP($B13,SeptOct!$S$7:$V$506,3,FALSE)</f>
        <v>240</v>
      </c>
      <c r="K13" s="59">
        <f>VLOOKUP($B13,SeptOct!$S$7:$V$506,4,FALSE)</f>
        <v>77</v>
      </c>
      <c r="L13" s="59">
        <f t="shared" si="3"/>
        <v>2090.0240007699999</v>
      </c>
      <c r="M13" s="59">
        <f t="shared" si="4"/>
        <v>6</v>
      </c>
      <c r="N13" s="59">
        <f t="shared" si="5"/>
        <v>5</v>
      </c>
      <c r="O13" s="54">
        <f>VLOOKUP($B13,Nov!$S$7:$V$506,2,FALSE)</f>
        <v>2094</v>
      </c>
      <c r="P13" s="54">
        <f>VLOOKUP($B13,Nov!$S$7:$V$506,3,FALSE)</f>
        <v>238</v>
      </c>
      <c r="Q13" s="54">
        <f>VLOOKUP($B13,Nov!$S$7:$V$506,4,FALSE)</f>
        <v>75</v>
      </c>
      <c r="R13" s="54">
        <f t="shared" si="6"/>
        <v>2094.0238007499997</v>
      </c>
      <c r="S13" s="54">
        <f t="shared" si="7"/>
        <v>7</v>
      </c>
      <c r="T13" s="54">
        <f t="shared" si="8"/>
        <v>4</v>
      </c>
      <c r="U13" s="59">
        <f>VLOOKUP($B13,DecJan!$S$7:$V$506,2,FALSE)</f>
        <v>2031</v>
      </c>
      <c r="V13" s="59">
        <f>VLOOKUP($B13,DecJan!$S$7:$V$506,3,FALSE)</f>
        <v>240</v>
      </c>
      <c r="W13" s="59">
        <f>VLOOKUP($B13,DecJan!$S$7:$V$506,4,FALSE)</f>
        <v>47</v>
      </c>
      <c r="X13" s="59">
        <f t="shared" si="9"/>
        <v>2031.0240004699999</v>
      </c>
      <c r="Y13" s="59">
        <f t="shared" si="10"/>
        <v>7</v>
      </c>
      <c r="Z13" s="59">
        <f t="shared" si="11"/>
        <v>4</v>
      </c>
      <c r="AA13" s="54">
        <f>VLOOKUP($B13,Feb!$S$7:$V$505,2,FALSE)</f>
        <v>2059</v>
      </c>
      <c r="AB13" s="54">
        <f>VLOOKUP($B13,Feb!$S$7:$V$505,3,FALSE)</f>
        <v>240</v>
      </c>
      <c r="AC13" s="54">
        <f>VLOOKUP($B13,Feb!$S$7:$V$505,4,FALSE)</f>
        <v>72</v>
      </c>
      <c r="AD13" s="54">
        <f t="shared" si="12"/>
        <v>2059.02400072</v>
      </c>
      <c r="AE13" s="54">
        <f t="shared" si="13"/>
        <v>7</v>
      </c>
      <c r="AF13" s="54">
        <f t="shared" si="14"/>
        <v>4</v>
      </c>
      <c r="AG13" s="59">
        <f>VLOOKUP($B13,Mar!$S$7:$V$505,2,FALSE)</f>
        <v>2046</v>
      </c>
      <c r="AH13" s="59">
        <f>VLOOKUP($B13,Mar!$S$7:$V$505,3,FALSE)</f>
        <v>240</v>
      </c>
      <c r="AI13" s="59">
        <f>VLOOKUP($B13,Mar!$S$7:$V$505,4,FALSE)</f>
        <v>37</v>
      </c>
      <c r="AJ13" s="59">
        <f t="shared" si="15"/>
        <v>2046.0240003699998</v>
      </c>
      <c r="AK13" s="59">
        <f t="shared" si="16"/>
        <v>6</v>
      </c>
      <c r="AL13" s="59">
        <f t="shared" si="17"/>
        <v>5</v>
      </c>
    </row>
    <row r="14" spans="2:58" ht="8" x14ac:dyDescent="0.2">
      <c r="B14" s="53" t="s">
        <v>508</v>
      </c>
      <c r="C14" s="53"/>
      <c r="D14" s="54"/>
      <c r="E14" s="54"/>
      <c r="F14" s="54">
        <f>N14+T14+Z14+AF14+AL14</f>
        <v>14</v>
      </c>
      <c r="G14" s="54">
        <f>I14+O14+U14+AA14+AG14</f>
        <v>9813</v>
      </c>
      <c r="H14" s="55">
        <f>AVERAGE(I14,O14,U14,AA14,AG14)</f>
        <v>1962.6</v>
      </c>
      <c r="I14" s="59">
        <f>VLOOKUP($B14,SeptOct!$S$7:$V$506,2,FALSE)</f>
        <v>1994</v>
      </c>
      <c r="J14" s="59">
        <f>VLOOKUP($B14,SeptOct!$S$7:$V$506,3,FALSE)</f>
        <v>239</v>
      </c>
      <c r="K14" s="59">
        <f>VLOOKUP($B14,SeptOct!$S$7:$V$506,4,FALSE)</f>
        <v>63</v>
      </c>
      <c r="L14" s="59">
        <f>I14+0.0001*J14+0.00000001*K14</f>
        <v>1994.0239006299998</v>
      </c>
      <c r="M14" s="59">
        <f t="shared" si="4"/>
        <v>8</v>
      </c>
      <c r="N14" s="59">
        <f>IF(M14&lt;11,11-M14,0)*IF(L14=0,0,1)</f>
        <v>3</v>
      </c>
      <c r="O14" s="54">
        <f>VLOOKUP($B14,Nov!$S$7:$V$506,2,FALSE)</f>
        <v>2074</v>
      </c>
      <c r="P14" s="54">
        <f>VLOOKUP($B14,Nov!$S$7:$V$506,3,FALSE)</f>
        <v>240</v>
      </c>
      <c r="Q14" s="54">
        <f>VLOOKUP($B14,Nov!$S$7:$V$506,4,FALSE)</f>
        <v>57</v>
      </c>
      <c r="R14" s="54">
        <f>O14+0.0001*P14+0.00000001*Q14</f>
        <v>2074.0240005699998</v>
      </c>
      <c r="S14" s="54">
        <f>RANK(R14,R$7:R$15)</f>
        <v>8</v>
      </c>
      <c r="T14" s="54">
        <f>IF(S14&lt;11,11-S14,0)*IF(R14=0,0,1)</f>
        <v>3</v>
      </c>
      <c r="U14" s="59">
        <f>VLOOKUP($B14,DecJan!$S$7:$V$506,2,FALSE)</f>
        <v>1986</v>
      </c>
      <c r="V14" s="59">
        <f>VLOOKUP($B14,DecJan!$S$7:$V$506,3,FALSE)</f>
        <v>240</v>
      </c>
      <c r="W14" s="59">
        <f>VLOOKUP($B14,DecJan!$S$7:$V$506,4,FALSE)</f>
        <v>48</v>
      </c>
      <c r="X14" s="59">
        <f>U14+0.0001*V14+0.00000001*W14</f>
        <v>1986.0240004799998</v>
      </c>
      <c r="Y14" s="59">
        <f>RANK(X14,X$7:X$15)</f>
        <v>9</v>
      </c>
      <c r="Z14" s="59">
        <f>IF(Y14&lt;11,11-Y14,0)*IF(X14=0,0,1)</f>
        <v>2</v>
      </c>
      <c r="AA14" s="54">
        <f>VLOOKUP($B14,Feb!$S$7:$V$505,2,FALSE)</f>
        <v>1735</v>
      </c>
      <c r="AB14" s="54">
        <f>VLOOKUP($B14,Feb!$S$7:$V$505,3,FALSE)</f>
        <v>237</v>
      </c>
      <c r="AC14" s="54">
        <f>VLOOKUP($B14,Feb!$S$7:$V$505,4,FALSE)</f>
        <v>17</v>
      </c>
      <c r="AD14" s="54">
        <f>AA14+0.0001*AB14+0.00000001*AC14</f>
        <v>1735.02370017</v>
      </c>
      <c r="AE14" s="54">
        <f t="shared" si="13"/>
        <v>9</v>
      </c>
      <c r="AF14" s="54">
        <f>IF(AE14&lt;11,11-AE14,0)*IF(AD14=0,0,1)</f>
        <v>2</v>
      </c>
      <c r="AG14" s="59">
        <f>VLOOKUP($B14,Mar!$S$7:$V$505,2,FALSE)</f>
        <v>2024</v>
      </c>
      <c r="AH14" s="59">
        <f>VLOOKUP($B14,Mar!$S$7:$V$505,3,FALSE)</f>
        <v>240</v>
      </c>
      <c r="AI14" s="59">
        <f>VLOOKUP($B14,Mar!$S$7:$V$505,4,FALSE)</f>
        <v>34</v>
      </c>
      <c r="AJ14" s="59">
        <f>AG14+0.0001*AH14+0.00000001*AI14</f>
        <v>2024.0240003399999</v>
      </c>
      <c r="AK14" s="59">
        <f t="shared" si="16"/>
        <v>7</v>
      </c>
      <c r="AL14" s="59">
        <f>IF(AK14&lt;11,11-AK14,0)*IF(AJ14=0,0,1)</f>
        <v>4</v>
      </c>
    </row>
    <row r="15" spans="2:58" ht="8" x14ac:dyDescent="0.2">
      <c r="B15" s="53" t="s">
        <v>523</v>
      </c>
      <c r="C15" s="53"/>
      <c r="D15" s="54"/>
      <c r="E15" s="54"/>
      <c r="F15" s="54">
        <f t="shared" si="0"/>
        <v>10</v>
      </c>
      <c r="G15" s="54">
        <f t="shared" si="1"/>
        <v>7967</v>
      </c>
      <c r="H15" s="55">
        <f t="shared" si="2"/>
        <v>1991.75</v>
      </c>
      <c r="I15" s="59">
        <f>VLOOKUP($B15,SeptOct!$S$7:$V$506,2,FALSE)</f>
        <v>1968</v>
      </c>
      <c r="J15" s="59">
        <f>VLOOKUP($B15,SeptOct!$S$7:$V$506,3,FALSE)</f>
        <v>240</v>
      </c>
      <c r="K15" s="59">
        <f>VLOOKUP($B15,SeptOct!$S$7:$V$506,4,FALSE)</f>
        <v>74</v>
      </c>
      <c r="L15" s="59">
        <f t="shared" si="3"/>
        <v>1968.0240007399998</v>
      </c>
      <c r="M15" s="59">
        <f t="shared" si="4"/>
        <v>9</v>
      </c>
      <c r="N15" s="59">
        <f t="shared" si="5"/>
        <v>2</v>
      </c>
      <c r="O15" s="54">
        <f>VLOOKUP($B15,Nov!$S$7:$V$506,2,FALSE)</f>
        <v>1988</v>
      </c>
      <c r="P15" s="54">
        <f>VLOOKUP($B15,Nov!$S$7:$V$506,3,FALSE)</f>
        <v>239</v>
      </c>
      <c r="Q15" s="54">
        <f>VLOOKUP($B15,Nov!$S$7:$V$506,4,FALSE)</f>
        <v>72</v>
      </c>
      <c r="R15" s="54">
        <f t="shared" si="6"/>
        <v>1988.0239007199998</v>
      </c>
      <c r="S15" s="54">
        <f t="shared" si="7"/>
        <v>9</v>
      </c>
      <c r="T15" s="54">
        <f t="shared" si="8"/>
        <v>2</v>
      </c>
      <c r="U15" s="59">
        <f>VLOOKUP($B15,DecJan!$S$7:$V$506,2,FALSE)</f>
        <v>1996</v>
      </c>
      <c r="V15" s="59">
        <f>VLOOKUP($B15,DecJan!$S$7:$V$506,3,FALSE)</f>
        <v>239</v>
      </c>
      <c r="W15" s="59">
        <f>VLOOKUP($B15,DecJan!$S$7:$V$506,4,FALSE)</f>
        <v>55</v>
      </c>
      <c r="X15" s="59">
        <f t="shared" si="9"/>
        <v>1996.02390055</v>
      </c>
      <c r="Y15" s="59">
        <f t="shared" si="10"/>
        <v>8</v>
      </c>
      <c r="Z15" s="59">
        <f t="shared" si="11"/>
        <v>3</v>
      </c>
      <c r="AA15" s="54">
        <f>VLOOKUP($B15,Feb!$S$7:$V$505,2,FALSE)</f>
        <v>2015</v>
      </c>
      <c r="AB15" s="54">
        <f>VLOOKUP($B15,Feb!$S$7:$V$505,3,FALSE)</f>
        <v>239</v>
      </c>
      <c r="AC15" s="54">
        <f>VLOOKUP($B15,Feb!$S$7:$V$505,4,FALSE)</f>
        <v>80</v>
      </c>
      <c r="AD15" s="54">
        <f t="shared" si="12"/>
        <v>2015.0239007999999</v>
      </c>
      <c r="AE15" s="54">
        <f t="shared" si="13"/>
        <v>8</v>
      </c>
      <c r="AF15" s="54">
        <f t="shared" si="14"/>
        <v>3</v>
      </c>
      <c r="AG15" s="59"/>
      <c r="AH15" s="59"/>
      <c r="AI15" s="59"/>
      <c r="AJ15" s="59">
        <f t="shared" si="15"/>
        <v>0</v>
      </c>
      <c r="AK15" s="59">
        <f t="shared" si="16"/>
        <v>8</v>
      </c>
      <c r="AL15" s="59">
        <f t="shared" si="17"/>
        <v>0</v>
      </c>
    </row>
    <row r="16" spans="2:58" s="46" customFormat="1" ht="8" x14ac:dyDescent="0.2">
      <c r="AG16" s="64"/>
      <c r="AH16" s="64"/>
      <c r="AI16" s="64"/>
      <c r="AJ16" s="64"/>
      <c r="AK16" s="64"/>
      <c r="AL16" s="64"/>
    </row>
    <row r="17" spans="2:58" s="46" customFormat="1" ht="8" x14ac:dyDescent="0.2">
      <c r="AG17" s="64"/>
      <c r="AH17" s="64"/>
      <c r="AI17" s="64"/>
      <c r="AJ17" s="64"/>
      <c r="AK17" s="64"/>
      <c r="AL17" s="64"/>
    </row>
    <row r="18" spans="2:58" s="46" customFormat="1" ht="8" x14ac:dyDescent="0.2">
      <c r="AG18" s="64"/>
      <c r="AH18" s="64"/>
      <c r="AI18" s="64"/>
      <c r="AJ18" s="64"/>
      <c r="AK18" s="64"/>
      <c r="AL18" s="64"/>
    </row>
    <row r="19" spans="2:58" ht="11.5" x14ac:dyDescent="0.25">
      <c r="B19" s="50" t="s">
        <v>500</v>
      </c>
      <c r="I19" s="65" t="s">
        <v>398</v>
      </c>
      <c r="J19" s="65"/>
      <c r="K19" s="65"/>
      <c r="L19" s="65"/>
      <c r="M19" s="65"/>
      <c r="N19" s="65"/>
      <c r="O19" s="66" t="s">
        <v>309</v>
      </c>
      <c r="P19" s="66"/>
      <c r="Q19" s="66"/>
      <c r="R19" s="66"/>
      <c r="S19" s="66"/>
      <c r="T19" s="66"/>
      <c r="U19" s="65" t="s">
        <v>12</v>
      </c>
      <c r="V19" s="65"/>
      <c r="W19" s="65"/>
      <c r="X19" s="65"/>
      <c r="Y19" s="65"/>
      <c r="Z19" s="65"/>
      <c r="AA19" s="66" t="s">
        <v>187</v>
      </c>
      <c r="AB19" s="66"/>
      <c r="AC19" s="66"/>
      <c r="AD19" s="66"/>
      <c r="AE19" s="66"/>
      <c r="AF19" s="66"/>
      <c r="AG19" s="65" t="s">
        <v>451</v>
      </c>
      <c r="AH19" s="65"/>
      <c r="AI19" s="65"/>
      <c r="AJ19" s="65"/>
      <c r="AK19" s="65"/>
      <c r="AL19" s="65"/>
    </row>
    <row r="20" spans="2:58" s="19" customFormat="1" ht="0.75" customHeight="1" x14ac:dyDescent="0.2">
      <c r="B20" s="51"/>
      <c r="C20" s="51"/>
      <c r="D20" s="51"/>
      <c r="E20" s="51"/>
      <c r="F20" s="51"/>
      <c r="G20" s="51"/>
      <c r="H20" s="51"/>
      <c r="I20" s="57"/>
      <c r="J20" s="57"/>
      <c r="K20" s="57"/>
      <c r="L20" s="57"/>
      <c r="M20" s="57"/>
      <c r="N20" s="57"/>
      <c r="O20" s="51"/>
      <c r="P20" s="51"/>
      <c r="Q20" s="51"/>
      <c r="R20" s="51"/>
      <c r="S20" s="51"/>
      <c r="T20" s="51"/>
      <c r="U20" s="57"/>
      <c r="V20" s="57"/>
      <c r="W20" s="57"/>
      <c r="X20" s="57"/>
      <c r="Y20" s="57"/>
      <c r="Z20" s="57"/>
      <c r="AA20" s="51"/>
      <c r="AB20" s="51"/>
      <c r="AC20" s="51"/>
      <c r="AD20" s="51"/>
      <c r="AE20" s="51"/>
      <c r="AF20" s="51"/>
      <c r="AG20" s="63"/>
      <c r="AH20" s="63"/>
      <c r="AI20" s="63"/>
      <c r="AJ20" s="63"/>
      <c r="AK20" s="63"/>
      <c r="AL20" s="63"/>
    </row>
    <row r="21" spans="2:58" s="20" customFormat="1" ht="48" x14ac:dyDescent="0.2">
      <c r="B21" s="52"/>
      <c r="C21" s="52" t="s">
        <v>11</v>
      </c>
      <c r="D21" s="52" t="s">
        <v>449</v>
      </c>
      <c r="E21" s="52" t="s">
        <v>450</v>
      </c>
      <c r="F21" s="52" t="s">
        <v>470</v>
      </c>
      <c r="G21" s="52" t="s">
        <v>469</v>
      </c>
      <c r="H21" s="52" t="s">
        <v>471</v>
      </c>
      <c r="I21" s="58" t="s">
        <v>472</v>
      </c>
      <c r="J21" s="58" t="s">
        <v>473</v>
      </c>
      <c r="K21" s="58" t="s">
        <v>474</v>
      </c>
      <c r="L21" s="58" t="s">
        <v>452</v>
      </c>
      <c r="M21" s="58" t="s">
        <v>475</v>
      </c>
      <c r="N21" s="58" t="s">
        <v>476</v>
      </c>
      <c r="O21" s="52" t="s">
        <v>457</v>
      </c>
      <c r="P21" s="52" t="s">
        <v>458</v>
      </c>
      <c r="Q21" s="52" t="s">
        <v>459</v>
      </c>
      <c r="R21" s="52" t="s">
        <v>453</v>
      </c>
      <c r="S21" s="52" t="s">
        <v>477</v>
      </c>
      <c r="T21" s="52" t="s">
        <v>478</v>
      </c>
      <c r="U21" s="58" t="s">
        <v>460</v>
      </c>
      <c r="V21" s="58" t="s">
        <v>461</v>
      </c>
      <c r="W21" s="58" t="s">
        <v>462</v>
      </c>
      <c r="X21" s="58" t="s">
        <v>454</v>
      </c>
      <c r="Y21" s="58" t="s">
        <v>479</v>
      </c>
      <c r="Z21" s="58" t="s">
        <v>480</v>
      </c>
      <c r="AA21" s="52" t="s">
        <v>463</v>
      </c>
      <c r="AB21" s="52" t="s">
        <v>464</v>
      </c>
      <c r="AC21" s="52" t="s">
        <v>465</v>
      </c>
      <c r="AD21" s="52" t="s">
        <v>455</v>
      </c>
      <c r="AE21" s="52" t="s">
        <v>481</v>
      </c>
      <c r="AF21" s="52" t="s">
        <v>482</v>
      </c>
      <c r="AG21" s="58" t="s">
        <v>466</v>
      </c>
      <c r="AH21" s="58" t="s">
        <v>467</v>
      </c>
      <c r="AI21" s="58" t="s">
        <v>468</v>
      </c>
      <c r="AJ21" s="58" t="s">
        <v>456</v>
      </c>
      <c r="AK21" s="58" t="s">
        <v>483</v>
      </c>
      <c r="AL21" s="58" t="s">
        <v>484</v>
      </c>
      <c r="BE21" s="20" t="s">
        <v>466</v>
      </c>
      <c r="BF21" s="20" t="s">
        <v>467</v>
      </c>
    </row>
    <row r="22" spans="2:58" ht="8" x14ac:dyDescent="0.2">
      <c r="B22" s="53" t="s">
        <v>517</v>
      </c>
      <c r="C22" s="53"/>
      <c r="D22" s="54"/>
      <c r="E22" s="54"/>
      <c r="F22" s="54">
        <f t="shared" ref="F22:F30" si="18">N22+T22+Z22+AF22+AL22</f>
        <v>42</v>
      </c>
      <c r="G22" s="54">
        <f t="shared" ref="G22:G30" si="19">I22+O22+U22+AA22+AG22</f>
        <v>9688</v>
      </c>
      <c r="H22" s="55">
        <f t="shared" ref="H22:H30" si="20">AVERAGE(I22,O22,U22,AA22,AG22)</f>
        <v>1937.6</v>
      </c>
      <c r="I22" s="59">
        <f>VLOOKUP($B22,SeptOct!$S$7:$V$506,2,FALSE)</f>
        <v>1853</v>
      </c>
      <c r="J22" s="59">
        <f>VLOOKUP($B22,SeptOct!$S$7:$V$506,3,FALSE)</f>
        <v>238</v>
      </c>
      <c r="K22" s="59">
        <f>VLOOKUP($B22,SeptOct!$S$7:$V$506,4,FALSE)</f>
        <v>34</v>
      </c>
      <c r="L22" s="59">
        <f t="shared" ref="L22:L30" si="21">I22+0.0001*J22+0.00000001*K22</f>
        <v>1853.02380034</v>
      </c>
      <c r="M22" s="59">
        <f t="shared" ref="M22:M30" si="22">RANK(L22,L$22:L$30)</f>
        <v>2</v>
      </c>
      <c r="N22" s="59">
        <f t="shared" ref="N22:N30" si="23">IF(M22&lt;11,11-M22,0)*IF(L22=0,0,1)</f>
        <v>9</v>
      </c>
      <c r="O22" s="54">
        <f>VLOOKUP($B22,Nov!$S$7:$V$506,2,FALSE)</f>
        <v>2072</v>
      </c>
      <c r="P22" s="54">
        <f>VLOOKUP($B22,Nov!$S$7:$V$506,3,FALSE)</f>
        <v>239</v>
      </c>
      <c r="Q22" s="54">
        <f>VLOOKUP($B22,Nov!$S$7:$V$506,4,FALSE)</f>
        <v>66</v>
      </c>
      <c r="R22" s="54">
        <f t="shared" ref="R22:R30" si="24">O22+0.0001*P22+0.00000001*Q22</f>
        <v>2072.02390066</v>
      </c>
      <c r="S22" s="54">
        <f t="shared" ref="S22:S30" si="25">RANK(R22,R$22:R$30)</f>
        <v>2</v>
      </c>
      <c r="T22" s="54">
        <f t="shared" ref="T22:T30" si="26">IF(S22&lt;11,11-S22,0)*IF(R22=0,0,1)</f>
        <v>9</v>
      </c>
      <c r="U22" s="59">
        <f>VLOOKUP($B22,DecJan!$S$7:$V$506,2,FALSE)</f>
        <v>2073</v>
      </c>
      <c r="V22" s="59">
        <f>VLOOKUP($B22,DecJan!$S$7:$V$506,3,FALSE)</f>
        <v>240</v>
      </c>
      <c r="W22" s="59">
        <f>VLOOKUP($B22,DecJan!$S$7:$V$506,4,FALSE)</f>
        <v>49</v>
      </c>
      <c r="X22" s="59">
        <f t="shared" ref="X22:X30" si="27">U22+0.0001*V22+0.00000001*W22</f>
        <v>2073.0240004899997</v>
      </c>
      <c r="Y22" s="59">
        <f t="shared" ref="Y22:Y30" si="28">RANK(X22,X$22:X$30)</f>
        <v>1</v>
      </c>
      <c r="Z22" s="59">
        <f t="shared" ref="Z22:Z30" si="29">IF(Y22&lt;11,11-Y22,0)*IF(X22=0,0,1)</f>
        <v>10</v>
      </c>
      <c r="AA22" s="54">
        <f>VLOOKUP($B22,Feb!$S$7:$V$505,2,FALSE)</f>
        <v>2124</v>
      </c>
      <c r="AB22" s="54">
        <f>VLOOKUP($B22,Feb!$S$7:$V$505,3,FALSE)</f>
        <v>240</v>
      </c>
      <c r="AC22" s="54">
        <f>VLOOKUP($B22,Feb!$S$7:$V$505,4,FALSE)</f>
        <v>62</v>
      </c>
      <c r="AD22" s="54">
        <f t="shared" ref="AD22:AD30" si="30">AA22+0.0001*AB22+0.00000001*AC22</f>
        <v>2124.0240006199997</v>
      </c>
      <c r="AE22" s="54">
        <f t="shared" ref="AE22:AE30" si="31">RANK(AD22,AD$22:AD$30)</f>
        <v>2</v>
      </c>
      <c r="AF22" s="54">
        <f t="shared" ref="AF22:AF30" si="32">IF(AE22&lt;11,11-AE22,0)*IF(AD22=0,0,1)</f>
        <v>9</v>
      </c>
      <c r="AG22" s="59">
        <f>VLOOKUP($B22,Mar!$S$7:$V$505,2,FALSE)</f>
        <v>1566</v>
      </c>
      <c r="AH22" s="59">
        <f>VLOOKUP($B22,Mar!$S$7:$V$505,3,FALSE)</f>
        <v>237</v>
      </c>
      <c r="AI22" s="59">
        <f>VLOOKUP($B22,Mar!$S$7:$V$505,4,FALSE)</f>
        <v>13</v>
      </c>
      <c r="AJ22" s="59">
        <f t="shared" ref="AJ22:AJ30" si="33">AG22+0.0001*AH22+0.00000001*AI22</f>
        <v>1566.02370013</v>
      </c>
      <c r="AK22" s="59">
        <f t="shared" ref="AK22:AK30" si="34">RANK(AJ22,AJ$22:AJ$30)</f>
        <v>6</v>
      </c>
      <c r="AL22" s="59">
        <f t="shared" ref="AL22:AL30" si="35">IF(AK22&lt;11,11-AK22,0)*IF(AJ22=0,0,1)</f>
        <v>5</v>
      </c>
    </row>
    <row r="23" spans="2:58" ht="8" x14ac:dyDescent="0.2">
      <c r="B23" s="53" t="s">
        <v>522</v>
      </c>
      <c r="C23" s="53"/>
      <c r="D23" s="54"/>
      <c r="E23" s="54"/>
      <c r="F23" s="54">
        <f t="shared" si="18"/>
        <v>35</v>
      </c>
      <c r="G23" s="54">
        <f t="shared" si="19"/>
        <v>9729</v>
      </c>
      <c r="H23" s="55">
        <f t="shared" si="20"/>
        <v>1945.8</v>
      </c>
      <c r="I23" s="59">
        <f>VLOOKUP($B23,SeptOct!$S$7:$V$506,2,FALSE)</f>
        <v>1848</v>
      </c>
      <c r="J23" s="59">
        <f>VLOOKUP($B23,SeptOct!$S$7:$V$506,3,FALSE)</f>
        <v>236</v>
      </c>
      <c r="K23" s="59">
        <f>VLOOKUP($B23,SeptOct!$S$7:$V$506,4,FALSE)</f>
        <v>45</v>
      </c>
      <c r="L23" s="59">
        <f t="shared" si="21"/>
        <v>1848.02360045</v>
      </c>
      <c r="M23" s="59">
        <f t="shared" si="22"/>
        <v>4</v>
      </c>
      <c r="N23" s="59">
        <f t="shared" si="23"/>
        <v>7</v>
      </c>
      <c r="O23" s="54">
        <f>VLOOKUP($B23,Nov!$S$7:$V$506,2,FALSE)</f>
        <v>1985</v>
      </c>
      <c r="P23" s="54">
        <f>VLOOKUP($B23,Nov!$S$7:$V$506,3,FALSE)</f>
        <v>240</v>
      </c>
      <c r="Q23" s="54">
        <f>VLOOKUP($B23,Nov!$S$7:$V$506,4,FALSE)</f>
        <v>49</v>
      </c>
      <c r="R23" s="54">
        <f t="shared" si="24"/>
        <v>1985.0240004899999</v>
      </c>
      <c r="S23" s="54">
        <f t="shared" si="25"/>
        <v>6</v>
      </c>
      <c r="T23" s="54">
        <f t="shared" si="26"/>
        <v>5</v>
      </c>
      <c r="U23" s="59">
        <f>VLOOKUP($B23,DecJan!$S$7:$V$506,2,FALSE)</f>
        <v>1971</v>
      </c>
      <c r="V23" s="59">
        <f>VLOOKUP($B23,DecJan!$S$7:$V$506,3,FALSE)</f>
        <v>240</v>
      </c>
      <c r="W23" s="59">
        <f>VLOOKUP($B23,DecJan!$S$7:$V$506,4,FALSE)</f>
        <v>40</v>
      </c>
      <c r="X23" s="59">
        <f t="shared" si="27"/>
        <v>1971.0240004</v>
      </c>
      <c r="Y23" s="59">
        <f t="shared" si="28"/>
        <v>3</v>
      </c>
      <c r="Z23" s="59">
        <f t="shared" si="29"/>
        <v>8</v>
      </c>
      <c r="AA23" s="54">
        <f>VLOOKUP($B23,Feb!$S$7:$V$505,2,FALSE)</f>
        <v>1955</v>
      </c>
      <c r="AB23" s="54">
        <f>VLOOKUP($B23,Feb!$S$7:$V$505,3,FALSE)</f>
        <v>240</v>
      </c>
      <c r="AC23" s="54">
        <f>VLOOKUP($B23,Feb!$S$7:$V$505,4,FALSE)</f>
        <v>41</v>
      </c>
      <c r="AD23" s="54">
        <f t="shared" si="30"/>
        <v>1955.0240004099999</v>
      </c>
      <c r="AE23" s="54">
        <f t="shared" si="31"/>
        <v>5</v>
      </c>
      <c r="AF23" s="54">
        <f t="shared" si="32"/>
        <v>6</v>
      </c>
      <c r="AG23" s="59">
        <f>VLOOKUP($B23,Mar!$S$7:$V$505,2,FALSE)</f>
        <v>1970</v>
      </c>
      <c r="AH23" s="59">
        <f>VLOOKUP($B23,Mar!$S$7:$V$505,3,FALSE)</f>
        <v>240</v>
      </c>
      <c r="AI23" s="59">
        <f>VLOOKUP($B23,Mar!$S$7:$V$505,4,FALSE)</f>
        <v>38</v>
      </c>
      <c r="AJ23" s="59">
        <f t="shared" si="33"/>
        <v>1970.02400038</v>
      </c>
      <c r="AK23" s="59">
        <f t="shared" si="34"/>
        <v>2</v>
      </c>
      <c r="AL23" s="59">
        <f t="shared" si="35"/>
        <v>9</v>
      </c>
    </row>
    <row r="24" spans="2:58" ht="8" x14ac:dyDescent="0.2">
      <c r="B24" s="53" t="s">
        <v>520</v>
      </c>
      <c r="C24" s="53"/>
      <c r="D24" s="54"/>
      <c r="E24" s="54"/>
      <c r="F24" s="54">
        <f t="shared" si="18"/>
        <v>33</v>
      </c>
      <c r="G24" s="54">
        <f t="shared" si="19"/>
        <v>8099</v>
      </c>
      <c r="H24" s="55">
        <f t="shared" si="20"/>
        <v>1619.8</v>
      </c>
      <c r="I24" s="59">
        <f>VLOOKUP($B24,SeptOct!$S$7:$V$506,2,FALSE)</f>
        <v>1923</v>
      </c>
      <c r="J24" s="59">
        <f>VLOOKUP($B24,SeptOct!$S$7:$V$506,3,FALSE)</f>
        <v>240</v>
      </c>
      <c r="K24" s="59">
        <f>VLOOKUP($B24,SeptOct!$S$7:$V$506,4,FALSE)</f>
        <v>36</v>
      </c>
      <c r="L24" s="59">
        <f t="shared" si="21"/>
        <v>1923.0240003599999</v>
      </c>
      <c r="M24" s="59">
        <f t="shared" si="22"/>
        <v>1</v>
      </c>
      <c r="N24" s="59">
        <f t="shared" si="23"/>
        <v>10</v>
      </c>
      <c r="O24" s="54">
        <f>VLOOKUP($B24,Nov!$S$7:$V$506,2,FALSE)</f>
        <v>2033</v>
      </c>
      <c r="P24" s="54">
        <f>VLOOKUP($B24,Nov!$S$7:$V$506,3,FALSE)</f>
        <v>240</v>
      </c>
      <c r="Q24" s="54">
        <f>VLOOKUP($B24,Nov!$S$7:$V$506,4,FALSE)</f>
        <v>53</v>
      </c>
      <c r="R24" s="54">
        <f t="shared" si="24"/>
        <v>2033.02400053</v>
      </c>
      <c r="S24" s="54">
        <f t="shared" si="25"/>
        <v>5</v>
      </c>
      <c r="T24" s="54">
        <f t="shared" si="26"/>
        <v>6</v>
      </c>
      <c r="U24" s="59">
        <v>0</v>
      </c>
      <c r="V24" s="59">
        <v>0</v>
      </c>
      <c r="W24" s="59">
        <v>0</v>
      </c>
      <c r="X24" s="59">
        <f t="shared" si="27"/>
        <v>0</v>
      </c>
      <c r="Y24" s="59">
        <f t="shared" si="28"/>
        <v>7</v>
      </c>
      <c r="Z24" s="59">
        <f t="shared" si="29"/>
        <v>0</v>
      </c>
      <c r="AA24" s="54">
        <f>VLOOKUP($B24,Feb!$S$7:$V$505,2,FALSE)</f>
        <v>2062</v>
      </c>
      <c r="AB24" s="54">
        <f>VLOOKUP($B24,Feb!$S$7:$V$505,3,FALSE)</f>
        <v>240</v>
      </c>
      <c r="AC24" s="54">
        <f>VLOOKUP($B24,Feb!$S$7:$V$505,4,FALSE)</f>
        <v>55</v>
      </c>
      <c r="AD24" s="54">
        <f t="shared" si="30"/>
        <v>2062.02400055</v>
      </c>
      <c r="AE24" s="54">
        <f t="shared" si="31"/>
        <v>4</v>
      </c>
      <c r="AF24" s="54">
        <f t="shared" si="32"/>
        <v>7</v>
      </c>
      <c r="AG24" s="59">
        <f>VLOOKUP($B24,Mar!$S$7:$V$505,2,FALSE)</f>
        <v>2081</v>
      </c>
      <c r="AH24" s="59">
        <f>VLOOKUP($B24,Mar!$S$7:$V$505,3,FALSE)</f>
        <v>240</v>
      </c>
      <c r="AI24" s="59">
        <f>VLOOKUP($B24,Mar!$S$7:$V$505,4,FALSE)</f>
        <v>8</v>
      </c>
      <c r="AJ24" s="59">
        <f t="shared" si="33"/>
        <v>2081.02400008</v>
      </c>
      <c r="AK24" s="59">
        <f t="shared" si="34"/>
        <v>1</v>
      </c>
      <c r="AL24" s="59">
        <f t="shared" si="35"/>
        <v>10</v>
      </c>
    </row>
    <row r="25" spans="2:58" ht="8" x14ac:dyDescent="0.2">
      <c r="B25" s="53" t="s">
        <v>511</v>
      </c>
      <c r="C25" s="53"/>
      <c r="D25" s="54"/>
      <c r="E25" s="54"/>
      <c r="F25" s="54">
        <f t="shared" si="18"/>
        <v>30</v>
      </c>
      <c r="G25" s="54">
        <f t="shared" si="19"/>
        <v>8010</v>
      </c>
      <c r="H25" s="55">
        <f t="shared" si="20"/>
        <v>2002.5</v>
      </c>
      <c r="I25" s="59">
        <f>VLOOKUP($B25,SeptOct!$S$7:$V$506,2,FALSE)</f>
        <v>1817</v>
      </c>
      <c r="J25" s="59">
        <f>VLOOKUP($B25,SeptOct!$S$7:$V$506,3,FALSE)</f>
        <v>230</v>
      </c>
      <c r="K25" s="59">
        <f>VLOOKUP($B25,SeptOct!$S$7:$V$506,4,FALSE)</f>
        <v>24</v>
      </c>
      <c r="L25" s="59">
        <f t="shared" si="21"/>
        <v>1817.0230002399999</v>
      </c>
      <c r="M25" s="59">
        <f t="shared" si="22"/>
        <v>5</v>
      </c>
      <c r="N25" s="59">
        <f t="shared" si="23"/>
        <v>6</v>
      </c>
      <c r="O25" s="54">
        <f>VLOOKUP($B25,Nov!$S$7:$V$506,2,FALSE)</f>
        <v>2043</v>
      </c>
      <c r="P25" s="54">
        <f>VLOOKUP($B25,Nov!$S$7:$V$506,3,FALSE)</f>
        <v>240</v>
      </c>
      <c r="Q25" s="54">
        <f>VLOOKUP($B25,Nov!$S$7:$V$506,4,FALSE)</f>
        <v>71</v>
      </c>
      <c r="R25" s="54">
        <f t="shared" si="24"/>
        <v>2043.0240007099999</v>
      </c>
      <c r="S25" s="54">
        <f t="shared" si="25"/>
        <v>4</v>
      </c>
      <c r="T25" s="54">
        <f t="shared" si="26"/>
        <v>7</v>
      </c>
      <c r="U25" s="59">
        <f>VLOOKUP($B25,DecJan!$S$7:$V$506,2,FALSE)</f>
        <v>2038</v>
      </c>
      <c r="V25" s="59">
        <f>VLOOKUP($B25,DecJan!$S$7:$V$506,3,FALSE)</f>
        <v>240</v>
      </c>
      <c r="W25" s="59">
        <f>VLOOKUP($B25,DecJan!$S$7:$V$506,4,FALSE)</f>
        <v>69</v>
      </c>
      <c r="X25" s="59">
        <f t="shared" si="27"/>
        <v>2038.0240006899999</v>
      </c>
      <c r="Y25" s="59">
        <f t="shared" si="28"/>
        <v>2</v>
      </c>
      <c r="Z25" s="59">
        <f t="shared" si="29"/>
        <v>9</v>
      </c>
      <c r="AA25" s="54">
        <f>VLOOKUP($B25,Feb!$S$7:$V$505,2,FALSE)</f>
        <v>2112</v>
      </c>
      <c r="AB25" s="54">
        <f>VLOOKUP($B25,Feb!$S$7:$V$505,3,FALSE)</f>
        <v>240</v>
      </c>
      <c r="AC25" s="54">
        <f>VLOOKUP($B25,Feb!$S$7:$V$505,4,FALSE)</f>
        <v>83</v>
      </c>
      <c r="AD25" s="54">
        <f t="shared" si="30"/>
        <v>2112.0240008299997</v>
      </c>
      <c r="AE25" s="54">
        <f t="shared" si="31"/>
        <v>3</v>
      </c>
      <c r="AF25" s="54">
        <f t="shared" si="32"/>
        <v>8</v>
      </c>
      <c r="AG25" s="59"/>
      <c r="AH25" s="59"/>
      <c r="AI25" s="59"/>
      <c r="AJ25" s="59">
        <f t="shared" si="33"/>
        <v>0</v>
      </c>
      <c r="AK25" s="59">
        <f t="shared" si="34"/>
        <v>7</v>
      </c>
      <c r="AL25" s="59">
        <f t="shared" si="35"/>
        <v>0</v>
      </c>
    </row>
    <row r="26" spans="2:58" ht="8" x14ac:dyDescent="0.2">
      <c r="B26" s="53" t="s">
        <v>509</v>
      </c>
      <c r="C26" s="53"/>
      <c r="D26" s="54"/>
      <c r="E26" s="54"/>
      <c r="F26" s="54">
        <f t="shared" si="18"/>
        <v>29</v>
      </c>
      <c r="G26" s="54">
        <f t="shared" si="19"/>
        <v>9423</v>
      </c>
      <c r="H26" s="55">
        <f t="shared" si="20"/>
        <v>1884.6</v>
      </c>
      <c r="I26" s="59">
        <f>VLOOKUP($B26,SeptOct!$S$7:$V$506,2,FALSE)</f>
        <v>1848</v>
      </c>
      <c r="J26" s="59">
        <f>VLOOKUP($B26,SeptOct!$S$7:$V$506,3,FALSE)</f>
        <v>237</v>
      </c>
      <c r="K26" s="59">
        <f>VLOOKUP($B26,SeptOct!$S$7:$V$506,4,FALSE)</f>
        <v>45</v>
      </c>
      <c r="L26" s="59">
        <f t="shared" si="21"/>
        <v>1848.02370045</v>
      </c>
      <c r="M26" s="59">
        <f>RANK(L26,L$22:L$30)</f>
        <v>3</v>
      </c>
      <c r="N26" s="59">
        <f t="shared" si="23"/>
        <v>8</v>
      </c>
      <c r="O26" s="54">
        <f>VLOOKUP($B26,Nov!$S$7:$V$506,2,FALSE)</f>
        <v>1906</v>
      </c>
      <c r="P26" s="54">
        <f>VLOOKUP($B26,Nov!$S$7:$V$506,3,FALSE)</f>
        <v>240</v>
      </c>
      <c r="Q26" s="54">
        <f>VLOOKUP($B26,Nov!$S$7:$V$506,4,FALSE)</f>
        <v>37</v>
      </c>
      <c r="R26" s="54">
        <f t="shared" si="24"/>
        <v>1906.0240003699998</v>
      </c>
      <c r="S26" s="54">
        <f>RANK(R26,R$22:R$30)</f>
        <v>8</v>
      </c>
      <c r="T26" s="54">
        <f t="shared" si="26"/>
        <v>3</v>
      </c>
      <c r="U26" s="59">
        <f>VLOOKUP($B26,DecJan!$S$7:$V$506,2,FALSE)</f>
        <v>1884</v>
      </c>
      <c r="V26" s="59">
        <f>VLOOKUP($B26,DecJan!$S$7:$V$506,3,FALSE)</f>
        <v>240</v>
      </c>
      <c r="W26" s="59">
        <f>VLOOKUP($B26,DecJan!$S$7:$V$506,4,FALSE)</f>
        <v>33</v>
      </c>
      <c r="X26" s="59">
        <f t="shared" si="27"/>
        <v>1884.0240003299998</v>
      </c>
      <c r="Y26" s="59">
        <f>RANK(X26,X$22:X$30)</f>
        <v>5</v>
      </c>
      <c r="Z26" s="59">
        <f t="shared" si="29"/>
        <v>6</v>
      </c>
      <c r="AA26" s="54">
        <f>VLOOKUP($B26,Feb!$S$7:$V$505,2,FALSE)</f>
        <v>1885</v>
      </c>
      <c r="AB26" s="54">
        <f>VLOOKUP($B26,Feb!$S$7:$V$505,3,FALSE)</f>
        <v>240</v>
      </c>
      <c r="AC26" s="54">
        <f>VLOOKUP($B26,Feb!$S$7:$V$505,4,FALSE)</f>
        <v>43</v>
      </c>
      <c r="AD26" s="54">
        <f t="shared" si="30"/>
        <v>1885.0240004299999</v>
      </c>
      <c r="AE26" s="54">
        <f>RANK(AD26,AD$22:AD$30)</f>
        <v>7</v>
      </c>
      <c r="AF26" s="54">
        <f t="shared" si="32"/>
        <v>4</v>
      </c>
      <c r="AG26" s="59">
        <f>VLOOKUP($B26,Mar!$S$7:$V$505,2,FALSE)</f>
        <v>1900</v>
      </c>
      <c r="AH26" s="59">
        <f>VLOOKUP($B26,Mar!$S$7:$V$505,3,FALSE)</f>
        <v>239</v>
      </c>
      <c r="AI26" s="59">
        <f>VLOOKUP($B26,Mar!$S$7:$V$505,4,FALSE)</f>
        <v>47</v>
      </c>
      <c r="AJ26" s="59">
        <f t="shared" si="33"/>
        <v>1900.0239004699999</v>
      </c>
      <c r="AK26" s="59">
        <f>RANK(AJ26,AJ$22:AJ$30)</f>
        <v>3</v>
      </c>
      <c r="AL26" s="59">
        <f t="shared" si="35"/>
        <v>8</v>
      </c>
    </row>
    <row r="27" spans="2:58" ht="8" x14ac:dyDescent="0.2">
      <c r="B27" s="53" t="s">
        <v>510</v>
      </c>
      <c r="C27" s="53"/>
      <c r="D27" s="54"/>
      <c r="E27" s="54"/>
      <c r="F27" s="54">
        <f t="shared" si="18"/>
        <v>28</v>
      </c>
      <c r="G27" s="54">
        <f t="shared" si="19"/>
        <v>6992</v>
      </c>
      <c r="H27" s="55">
        <f t="shared" si="20"/>
        <v>1398.4</v>
      </c>
      <c r="I27" s="59">
        <f>VLOOKUP($B27,SeptOct!$S$7:$V$506,2,FALSE)</f>
        <v>443</v>
      </c>
      <c r="J27" s="59">
        <f>VLOOKUP($B27,SeptOct!$S$7:$V$506,3,FALSE)</f>
        <v>60</v>
      </c>
      <c r="K27" s="59">
        <f>VLOOKUP($B27,SeptOct!$S$7:$V$506,4,FALSE)</f>
        <v>2</v>
      </c>
      <c r="L27" s="59">
        <f t="shared" si="21"/>
        <v>443.00600001999999</v>
      </c>
      <c r="M27" s="59">
        <f t="shared" si="22"/>
        <v>9</v>
      </c>
      <c r="N27" s="59">
        <f t="shared" si="23"/>
        <v>2</v>
      </c>
      <c r="O27" s="54">
        <f>VLOOKUP($B27,Nov!$S$7:$V$506,2,FALSE)</f>
        <v>2076</v>
      </c>
      <c r="P27" s="54">
        <f>VLOOKUP($B27,Nov!$S$7:$V$506,3,FALSE)</f>
        <v>0</v>
      </c>
      <c r="Q27" s="54">
        <f>VLOOKUP($B27,Nov!$S$7:$V$506,4,FALSE)</f>
        <v>0</v>
      </c>
      <c r="R27" s="54">
        <f t="shared" si="24"/>
        <v>2076</v>
      </c>
      <c r="S27" s="54">
        <f t="shared" si="25"/>
        <v>1</v>
      </c>
      <c r="T27" s="54">
        <f t="shared" si="26"/>
        <v>10</v>
      </c>
      <c r="U27" s="59">
        <f>VLOOKUP($B27,DecJan!$S$7:$V$506,2,FALSE)</f>
        <v>891</v>
      </c>
      <c r="V27" s="59">
        <f>VLOOKUP($B27,DecJan!$S$7:$V$506,3,FALSE)</f>
        <v>120</v>
      </c>
      <c r="W27" s="59">
        <f>VLOOKUP($B27,DecJan!$S$7:$V$506,4,FALSE)</f>
        <v>8</v>
      </c>
      <c r="X27" s="59">
        <f t="shared" si="27"/>
        <v>891.01200007999989</v>
      </c>
      <c r="Y27" s="59">
        <f t="shared" si="28"/>
        <v>6</v>
      </c>
      <c r="Z27" s="59">
        <f t="shared" si="29"/>
        <v>5</v>
      </c>
      <c r="AA27" s="54">
        <f>VLOOKUP($B27,Feb!$S$7:$V$505,2,FALSE)</f>
        <v>1947</v>
      </c>
      <c r="AB27" s="54">
        <f>VLOOKUP($B27,Feb!$S$7:$V$505,3,FALSE)</f>
        <v>240</v>
      </c>
      <c r="AC27" s="54">
        <f>VLOOKUP($B27,Feb!$S$7:$V$505,4,FALSE)</f>
        <v>42</v>
      </c>
      <c r="AD27" s="54">
        <f t="shared" si="30"/>
        <v>1947.02400042</v>
      </c>
      <c r="AE27" s="54">
        <f t="shared" si="31"/>
        <v>6</v>
      </c>
      <c r="AF27" s="54">
        <f t="shared" si="32"/>
        <v>5</v>
      </c>
      <c r="AG27" s="59">
        <f>VLOOKUP($B27,Mar!$S$7:$V$505,2,FALSE)</f>
        <v>1635</v>
      </c>
      <c r="AH27" s="59">
        <f>VLOOKUP($B27,Mar!$S$7:$V$505,3,FALSE)</f>
        <v>230</v>
      </c>
      <c r="AI27" s="59">
        <f>VLOOKUP($B27,Mar!$S$7:$V$505,4,FALSE)</f>
        <v>23</v>
      </c>
      <c r="AJ27" s="59">
        <f t="shared" si="33"/>
        <v>1635.02300023</v>
      </c>
      <c r="AK27" s="59">
        <f t="shared" si="34"/>
        <v>5</v>
      </c>
      <c r="AL27" s="59">
        <f t="shared" si="35"/>
        <v>6</v>
      </c>
    </row>
    <row r="28" spans="2:58" ht="8" x14ac:dyDescent="0.2">
      <c r="B28" s="53" t="s">
        <v>519</v>
      </c>
      <c r="C28" s="53"/>
      <c r="D28" s="54"/>
      <c r="E28" s="54"/>
      <c r="F28" s="54">
        <f t="shared" si="18"/>
        <v>23</v>
      </c>
      <c r="G28" s="54">
        <f t="shared" si="19"/>
        <v>9063</v>
      </c>
      <c r="H28" s="55">
        <f t="shared" si="20"/>
        <v>1812.6</v>
      </c>
      <c r="I28" s="59">
        <f>VLOOKUP($B28,SeptOct!$S$7:$V$506,2,FALSE)</f>
        <v>1785</v>
      </c>
      <c r="J28" s="59">
        <f>VLOOKUP($B28,SeptOct!$S$7:$V$506,3,FALSE)</f>
        <v>239</v>
      </c>
      <c r="K28" s="59">
        <f>VLOOKUP($B28,SeptOct!$S$7:$V$506,4,FALSE)</f>
        <v>16</v>
      </c>
      <c r="L28" s="59">
        <f t="shared" si="21"/>
        <v>1785.0239001599998</v>
      </c>
      <c r="M28" s="59">
        <f t="shared" si="22"/>
        <v>6</v>
      </c>
      <c r="N28" s="59">
        <f t="shared" si="23"/>
        <v>5</v>
      </c>
      <c r="O28" s="54">
        <f>VLOOKUP($B28,Nov!$S$7:$V$506,2,FALSE)</f>
        <v>1707</v>
      </c>
      <c r="P28" s="54">
        <f>VLOOKUP($B28,Nov!$S$7:$V$506,3,FALSE)</f>
        <v>236</v>
      </c>
      <c r="Q28" s="54">
        <f>VLOOKUP($B28,Nov!$S$7:$V$506,4,FALSE)</f>
        <v>17</v>
      </c>
      <c r="R28" s="54">
        <f t="shared" si="24"/>
        <v>1707.02360017</v>
      </c>
      <c r="S28" s="54">
        <f t="shared" si="25"/>
        <v>9</v>
      </c>
      <c r="T28" s="54">
        <f t="shared" si="26"/>
        <v>2</v>
      </c>
      <c r="U28" s="59">
        <f>VLOOKUP($B28,DecJan!$S$7:$V$506,2,FALSE)</f>
        <v>1885</v>
      </c>
      <c r="V28" s="59">
        <f>VLOOKUP($B28,DecJan!$S$7:$V$506,3,FALSE)</f>
        <v>240</v>
      </c>
      <c r="W28" s="59">
        <f>VLOOKUP($B28,DecJan!$S$7:$V$506,4,FALSE)</f>
        <v>31</v>
      </c>
      <c r="X28" s="59">
        <f t="shared" si="27"/>
        <v>1885.0240003099998</v>
      </c>
      <c r="Y28" s="59">
        <f t="shared" si="28"/>
        <v>4</v>
      </c>
      <c r="Z28" s="59">
        <f t="shared" si="29"/>
        <v>7</v>
      </c>
      <c r="AA28" s="54">
        <f>VLOOKUP($B28,Feb!$S$7:$V$505,2,FALSE)</f>
        <v>1819</v>
      </c>
      <c r="AB28" s="54">
        <f>VLOOKUP($B28,Feb!$S$7:$V$505,3,FALSE)</f>
        <v>240</v>
      </c>
      <c r="AC28" s="54">
        <f>VLOOKUP($B28,Feb!$S$7:$V$505,4,FALSE)</f>
        <v>21</v>
      </c>
      <c r="AD28" s="54">
        <f t="shared" si="30"/>
        <v>1819.0240002099999</v>
      </c>
      <c r="AE28" s="54">
        <f t="shared" si="31"/>
        <v>9</v>
      </c>
      <c r="AF28" s="54">
        <f t="shared" si="32"/>
        <v>2</v>
      </c>
      <c r="AG28" s="59">
        <f>VLOOKUP($B28,Mar!$S$7:$V$505,2,FALSE)</f>
        <v>1867</v>
      </c>
      <c r="AH28" s="59">
        <f>VLOOKUP($B28,Mar!$S$7:$V$505,3,FALSE)</f>
        <v>239</v>
      </c>
      <c r="AI28" s="59">
        <f>VLOOKUP($B28,Mar!$S$7:$V$505,4,FALSE)</f>
        <v>38</v>
      </c>
      <c r="AJ28" s="59">
        <f t="shared" si="33"/>
        <v>1867.02390038</v>
      </c>
      <c r="AK28" s="59">
        <f t="shared" si="34"/>
        <v>4</v>
      </c>
      <c r="AL28" s="59">
        <f t="shared" si="35"/>
        <v>7</v>
      </c>
    </row>
    <row r="29" spans="2:58" ht="8" x14ac:dyDescent="0.2">
      <c r="B29" s="53" t="s">
        <v>524</v>
      </c>
      <c r="C29" s="53"/>
      <c r="D29" s="54"/>
      <c r="E29" s="54"/>
      <c r="F29" s="54">
        <f t="shared" si="18"/>
        <v>21</v>
      </c>
      <c r="G29" s="54">
        <f t="shared" si="19"/>
        <v>4789</v>
      </c>
      <c r="H29" s="55">
        <f t="shared" si="20"/>
        <v>1197.25</v>
      </c>
      <c r="I29" s="59">
        <f>VLOOKUP($B29,SeptOct!$S$7:$V$506,2,FALSE)</f>
        <v>553</v>
      </c>
      <c r="J29" s="59">
        <f>VLOOKUP($B29,SeptOct!$S$7:$V$506,3,FALSE)</f>
        <v>60</v>
      </c>
      <c r="K29" s="59">
        <f>VLOOKUP($B29,SeptOct!$S$7:$V$506,4,FALSE)</f>
        <v>25</v>
      </c>
      <c r="L29" s="59">
        <f t="shared" si="21"/>
        <v>553.00600024999994</v>
      </c>
      <c r="M29" s="59">
        <f t="shared" si="22"/>
        <v>8</v>
      </c>
      <c r="N29" s="59">
        <f t="shared" si="23"/>
        <v>3</v>
      </c>
      <c r="O29" s="54">
        <f>VLOOKUP($B29,Nov!$S$7:$V$506,2,FALSE)</f>
        <v>2051</v>
      </c>
      <c r="P29" s="54">
        <f>VLOOKUP($B29,Nov!$S$7:$V$506,3,FALSE)</f>
        <v>180</v>
      </c>
      <c r="Q29" s="54">
        <f>VLOOKUP($B29,Nov!$S$7:$V$506,4,FALSE)</f>
        <v>0</v>
      </c>
      <c r="R29" s="54">
        <f t="shared" si="24"/>
        <v>2051.018</v>
      </c>
      <c r="S29" s="54">
        <f t="shared" si="25"/>
        <v>3</v>
      </c>
      <c r="T29" s="54">
        <f t="shared" si="26"/>
        <v>8</v>
      </c>
      <c r="U29" s="59">
        <v>0</v>
      </c>
      <c r="V29" s="59">
        <v>0</v>
      </c>
      <c r="W29" s="59">
        <v>0</v>
      </c>
      <c r="X29" s="59">
        <f t="shared" si="27"/>
        <v>0</v>
      </c>
      <c r="Y29" s="59">
        <f t="shared" si="28"/>
        <v>7</v>
      </c>
      <c r="Z29" s="59">
        <f t="shared" si="29"/>
        <v>0</v>
      </c>
      <c r="AA29" s="54">
        <f>VLOOKUP($B29,Feb!$S$7:$V$505,2,FALSE)</f>
        <v>2185</v>
      </c>
      <c r="AB29" s="54">
        <f>VLOOKUP($B29,Feb!$S$7:$V$505,3,FALSE)</f>
        <v>240</v>
      </c>
      <c r="AC29" s="54">
        <f>VLOOKUP($B29,Feb!$S$7:$V$505,4,FALSE)</f>
        <v>76</v>
      </c>
      <c r="AD29" s="54">
        <f t="shared" si="30"/>
        <v>2185.02400076</v>
      </c>
      <c r="AE29" s="54">
        <f t="shared" si="31"/>
        <v>1</v>
      </c>
      <c r="AF29" s="54">
        <f t="shared" si="32"/>
        <v>10</v>
      </c>
      <c r="AG29" s="59"/>
      <c r="AH29" s="59"/>
      <c r="AI29" s="59"/>
      <c r="AJ29" s="59">
        <f t="shared" si="33"/>
        <v>0</v>
      </c>
      <c r="AK29" s="59">
        <f t="shared" si="34"/>
        <v>7</v>
      </c>
      <c r="AL29" s="59">
        <f t="shared" si="35"/>
        <v>0</v>
      </c>
    </row>
    <row r="30" spans="2:58" ht="8" x14ac:dyDescent="0.2">
      <c r="B30" s="53" t="s">
        <v>515</v>
      </c>
      <c r="C30" s="53"/>
      <c r="D30" s="54"/>
      <c r="E30" s="54"/>
      <c r="F30" s="54">
        <f t="shared" si="18"/>
        <v>11</v>
      </c>
      <c r="G30" s="54">
        <f t="shared" si="19"/>
        <v>4344</v>
      </c>
      <c r="H30" s="55">
        <f t="shared" si="20"/>
        <v>1086</v>
      </c>
      <c r="I30" s="59">
        <f>VLOOKUP($B30,SeptOct!$S$7:$V$506,2,FALSE)</f>
        <v>556</v>
      </c>
      <c r="J30" s="59">
        <f>VLOOKUP($B30,SeptOct!$S$7:$V$506,3,FALSE)</f>
        <v>60</v>
      </c>
      <c r="K30" s="59">
        <f>VLOOKUP($B30,SeptOct!$S$7:$V$506,4,FALSE)</f>
        <v>23</v>
      </c>
      <c r="L30" s="59">
        <f t="shared" si="21"/>
        <v>556.00600022999993</v>
      </c>
      <c r="M30" s="59">
        <f t="shared" si="22"/>
        <v>7</v>
      </c>
      <c r="N30" s="59">
        <f t="shared" si="23"/>
        <v>4</v>
      </c>
      <c r="O30" s="54">
        <f>VLOOKUP($B30,Nov!$S$7:$V$506,2,FALSE)</f>
        <v>1956</v>
      </c>
      <c r="P30" s="54">
        <f>VLOOKUP($B30,Nov!$S$7:$V$506,3,FALSE)</f>
        <v>238</v>
      </c>
      <c r="Q30" s="54">
        <f>VLOOKUP($B30,Nov!$S$7:$V$506,4,FALSE)</f>
        <v>54</v>
      </c>
      <c r="R30" s="54">
        <f t="shared" si="24"/>
        <v>1956.0238005399999</v>
      </c>
      <c r="S30" s="54">
        <f t="shared" si="25"/>
        <v>7</v>
      </c>
      <c r="T30" s="54">
        <f t="shared" si="26"/>
        <v>4</v>
      </c>
      <c r="U30" s="59">
        <v>0</v>
      </c>
      <c r="V30" s="59">
        <v>0</v>
      </c>
      <c r="W30" s="59">
        <v>0</v>
      </c>
      <c r="X30" s="59">
        <f t="shared" si="27"/>
        <v>0</v>
      </c>
      <c r="Y30" s="59">
        <f t="shared" si="28"/>
        <v>7</v>
      </c>
      <c r="Z30" s="59">
        <f t="shared" si="29"/>
        <v>0</v>
      </c>
      <c r="AA30" s="54">
        <f>VLOOKUP($B30,Feb!$S$7:$V$505,2,FALSE)</f>
        <v>1832</v>
      </c>
      <c r="AB30" s="54">
        <f>VLOOKUP($B30,Feb!$S$7:$V$505,3,FALSE)</f>
        <v>239</v>
      </c>
      <c r="AC30" s="54">
        <f>VLOOKUP($B30,Feb!$S$7:$V$505,4,FALSE)</f>
        <v>29</v>
      </c>
      <c r="AD30" s="54">
        <f t="shared" si="30"/>
        <v>1832.0239002899998</v>
      </c>
      <c r="AE30" s="54">
        <f t="shared" si="31"/>
        <v>8</v>
      </c>
      <c r="AF30" s="54">
        <f t="shared" si="32"/>
        <v>3</v>
      </c>
      <c r="AG30" s="59"/>
      <c r="AH30" s="59"/>
      <c r="AI30" s="59"/>
      <c r="AJ30" s="59">
        <f t="shared" si="33"/>
        <v>0</v>
      </c>
      <c r="AK30" s="59">
        <f t="shared" si="34"/>
        <v>7</v>
      </c>
      <c r="AL30" s="59">
        <f t="shared" si="35"/>
        <v>0</v>
      </c>
    </row>
    <row r="31" spans="2:58" s="46" customFormat="1" ht="8" x14ac:dyDescent="0.2">
      <c r="AG31" s="64"/>
      <c r="AH31" s="64"/>
      <c r="AI31" s="64"/>
      <c r="AJ31" s="64"/>
      <c r="AK31" s="64"/>
      <c r="AL31" s="64"/>
    </row>
    <row r="32" spans="2:58" s="46" customFormat="1" ht="8" x14ac:dyDescent="0.2">
      <c r="AG32" s="64"/>
      <c r="AH32" s="64"/>
      <c r="AI32" s="64"/>
      <c r="AJ32" s="64"/>
      <c r="AK32" s="64"/>
      <c r="AL32" s="64"/>
    </row>
    <row r="33" spans="2:58" s="46" customFormat="1" ht="8" x14ac:dyDescent="0.2">
      <c r="AG33" s="64"/>
      <c r="AH33" s="64"/>
      <c r="AI33" s="64"/>
      <c r="AJ33" s="64"/>
      <c r="AK33" s="64"/>
      <c r="AL33" s="64"/>
    </row>
    <row r="34" spans="2:58" ht="11.5" x14ac:dyDescent="0.25">
      <c r="B34" s="50" t="s">
        <v>501</v>
      </c>
      <c r="I34" s="65" t="s">
        <v>398</v>
      </c>
      <c r="J34" s="65"/>
      <c r="K34" s="65"/>
      <c r="L34" s="65"/>
      <c r="M34" s="65"/>
      <c r="N34" s="65"/>
      <c r="O34" s="66" t="s">
        <v>309</v>
      </c>
      <c r="P34" s="66"/>
      <c r="Q34" s="66"/>
      <c r="R34" s="66"/>
      <c r="S34" s="66"/>
      <c r="T34" s="66"/>
      <c r="U34" s="65" t="s">
        <v>12</v>
      </c>
      <c r="V34" s="65"/>
      <c r="W34" s="65"/>
      <c r="X34" s="65"/>
      <c r="Y34" s="65"/>
      <c r="Z34" s="65"/>
      <c r="AA34" s="66" t="s">
        <v>187</v>
      </c>
      <c r="AB34" s="66"/>
      <c r="AC34" s="66"/>
      <c r="AD34" s="66"/>
      <c r="AE34" s="66"/>
      <c r="AF34" s="66"/>
      <c r="AG34" s="65" t="s">
        <v>451</v>
      </c>
      <c r="AH34" s="65"/>
      <c r="AI34" s="65"/>
      <c r="AJ34" s="65"/>
      <c r="AK34" s="65"/>
      <c r="AL34" s="65"/>
    </row>
    <row r="35" spans="2:58" s="19" customFormat="1" ht="0.75" customHeight="1" x14ac:dyDescent="0.2">
      <c r="B35" s="51"/>
      <c r="C35" s="51"/>
      <c r="D35" s="51"/>
      <c r="E35" s="51"/>
      <c r="F35" s="51"/>
      <c r="G35" s="51"/>
      <c r="H35" s="51"/>
      <c r="I35" s="57"/>
      <c r="J35" s="57"/>
      <c r="K35" s="57"/>
      <c r="L35" s="57"/>
      <c r="M35" s="57"/>
      <c r="N35" s="57"/>
      <c r="O35" s="51"/>
      <c r="P35" s="51"/>
      <c r="Q35" s="51"/>
      <c r="R35" s="51"/>
      <c r="S35" s="51"/>
      <c r="T35" s="51"/>
      <c r="U35" s="57"/>
      <c r="V35" s="57"/>
      <c r="W35" s="57"/>
      <c r="X35" s="57"/>
      <c r="Y35" s="57"/>
      <c r="Z35" s="57"/>
      <c r="AA35" s="51"/>
      <c r="AB35" s="51"/>
      <c r="AC35" s="51"/>
      <c r="AD35" s="51"/>
      <c r="AE35" s="51"/>
      <c r="AF35" s="51"/>
      <c r="AG35" s="63"/>
      <c r="AH35" s="63"/>
      <c r="AI35" s="63"/>
      <c r="AJ35" s="63"/>
      <c r="AK35" s="63"/>
      <c r="AL35" s="63"/>
    </row>
    <row r="36" spans="2:58" s="20" customFormat="1" ht="48" x14ac:dyDescent="0.2">
      <c r="B36" s="52"/>
      <c r="C36" s="52" t="s">
        <v>11</v>
      </c>
      <c r="D36" s="52" t="s">
        <v>449</v>
      </c>
      <c r="E36" s="52" t="s">
        <v>450</v>
      </c>
      <c r="F36" s="52" t="s">
        <v>470</v>
      </c>
      <c r="G36" s="52" t="s">
        <v>469</v>
      </c>
      <c r="H36" s="52" t="s">
        <v>471</v>
      </c>
      <c r="I36" s="58" t="s">
        <v>472</v>
      </c>
      <c r="J36" s="58" t="s">
        <v>473</v>
      </c>
      <c r="K36" s="58" t="s">
        <v>474</v>
      </c>
      <c r="L36" s="58" t="s">
        <v>452</v>
      </c>
      <c r="M36" s="58" t="s">
        <v>475</v>
      </c>
      <c r="N36" s="58" t="s">
        <v>476</v>
      </c>
      <c r="O36" s="52" t="s">
        <v>457</v>
      </c>
      <c r="P36" s="52" t="s">
        <v>458</v>
      </c>
      <c r="Q36" s="52" t="s">
        <v>459</v>
      </c>
      <c r="R36" s="52" t="s">
        <v>453</v>
      </c>
      <c r="S36" s="52" t="s">
        <v>477</v>
      </c>
      <c r="T36" s="52" t="s">
        <v>478</v>
      </c>
      <c r="U36" s="58" t="s">
        <v>460</v>
      </c>
      <c r="V36" s="58" t="s">
        <v>461</v>
      </c>
      <c r="W36" s="58" t="s">
        <v>462</v>
      </c>
      <c r="X36" s="58" t="s">
        <v>454</v>
      </c>
      <c r="Y36" s="58" t="s">
        <v>479</v>
      </c>
      <c r="Z36" s="58" t="s">
        <v>480</v>
      </c>
      <c r="AA36" s="52" t="s">
        <v>463</v>
      </c>
      <c r="AB36" s="52" t="s">
        <v>464</v>
      </c>
      <c r="AC36" s="52" t="s">
        <v>465</v>
      </c>
      <c r="AD36" s="52" t="s">
        <v>455</v>
      </c>
      <c r="AE36" s="52" t="s">
        <v>481</v>
      </c>
      <c r="AF36" s="52" t="s">
        <v>482</v>
      </c>
      <c r="AG36" s="58" t="s">
        <v>466</v>
      </c>
      <c r="AH36" s="58" t="s">
        <v>467</v>
      </c>
      <c r="AI36" s="58" t="s">
        <v>468</v>
      </c>
      <c r="AJ36" s="58" t="s">
        <v>456</v>
      </c>
      <c r="AK36" s="58" t="s">
        <v>483</v>
      </c>
      <c r="AL36" s="58" t="s">
        <v>484</v>
      </c>
      <c r="BE36" s="20" t="s">
        <v>466</v>
      </c>
      <c r="BF36" s="20" t="s">
        <v>467</v>
      </c>
    </row>
    <row r="37" spans="2:58" s="20" customFormat="1" ht="8" x14ac:dyDescent="0.2">
      <c r="B37" s="53" t="s">
        <v>546</v>
      </c>
      <c r="C37" s="52"/>
      <c r="D37" s="52"/>
      <c r="E37" s="52"/>
      <c r="F37" s="54">
        <f t="shared" ref="F37:F44" si="36">N37+T37+Z37+AF37+AL37</f>
        <v>40</v>
      </c>
      <c r="G37" s="54">
        <f t="shared" ref="G37:G44" si="37">I37+O37+U37+AA37+AG37</f>
        <v>4443</v>
      </c>
      <c r="H37" s="55">
        <f t="shared" ref="H37:H44" si="38">AVERAGE(I37,O37,U37,AA37,AG37)</f>
        <v>888.6</v>
      </c>
      <c r="I37" s="59">
        <v>0</v>
      </c>
      <c r="J37" s="59">
        <v>0</v>
      </c>
      <c r="K37" s="59">
        <v>0</v>
      </c>
      <c r="L37" s="59">
        <f t="shared" ref="L37:L44" si="39">I37+0.0001*J37+0.00000001*K37</f>
        <v>0</v>
      </c>
      <c r="M37" s="59">
        <f t="shared" ref="M37:M44" si="40">RANK(L37,L$37:L$45)</f>
        <v>1</v>
      </c>
      <c r="N37" s="59">
        <f t="shared" ref="N37:N44" si="41">IF(M37&lt;11,11-M37,0)*IF(L37=0,0,1)</f>
        <v>0</v>
      </c>
      <c r="O37" s="54">
        <f>VLOOKUP($B37,Nov!$S$7:$V$506,2,FALSE)</f>
        <v>1109</v>
      </c>
      <c r="P37" s="54">
        <f>VLOOKUP($B37,Nov!$S$7:$V$506,3,FALSE)</f>
        <v>120</v>
      </c>
      <c r="Q37" s="54">
        <f>VLOOKUP($B37,Nov!$S$7:$V$506,4,FALSE)</f>
        <v>50</v>
      </c>
      <c r="R37" s="54">
        <f t="shared" ref="R37:R44" si="42">O37+0.0001*P37+0.00000001*Q37</f>
        <v>1109.0120004999999</v>
      </c>
      <c r="S37" s="54">
        <f t="shared" ref="S37:S44" si="43">RANK(R37,R$37:R$45)</f>
        <v>1</v>
      </c>
      <c r="T37" s="54">
        <f t="shared" ref="T37:T44" si="44">IF(S37&lt;11,11-S37,0)*IF(R37=0,0,1)</f>
        <v>10</v>
      </c>
      <c r="U37" s="59">
        <f>VLOOKUP($B37,DecJan!$S$7:$V$506,2,FALSE)</f>
        <v>1105</v>
      </c>
      <c r="V37" s="59">
        <f>VLOOKUP($B37,DecJan!$S$7:$V$506,3,FALSE)</f>
        <v>120</v>
      </c>
      <c r="W37" s="59">
        <f>VLOOKUP($B37,DecJan!$S$7:$V$506,4,FALSE)</f>
        <v>37</v>
      </c>
      <c r="X37" s="59">
        <f t="shared" ref="X37:X44" si="45">U37+0.0001*V37+0.00000001*W37</f>
        <v>1105.0120003699999</v>
      </c>
      <c r="Y37" s="59">
        <f t="shared" ref="Y37:Y44" si="46">RANK(X37,X$37:X$45)</f>
        <v>1</v>
      </c>
      <c r="Z37" s="59">
        <f t="shared" ref="Z37:Z44" si="47">IF(Y37&lt;11,11-Y37,0)*IF(X37=0,0,1)</f>
        <v>10</v>
      </c>
      <c r="AA37" s="54">
        <f>VLOOKUP($B37,Feb!$S$7:$V$505,2,FALSE)</f>
        <v>1121</v>
      </c>
      <c r="AB37" s="54">
        <f>VLOOKUP($B37,Feb!$S$7:$V$505,3,FALSE)</f>
        <v>0</v>
      </c>
      <c r="AC37" s="54">
        <f>VLOOKUP($B37,Feb!$S$7:$V$505,4,FALSE)</f>
        <v>0</v>
      </c>
      <c r="AD37" s="54">
        <f t="shared" ref="AD37:AD44" si="48">AA37+0.0001*AB37+0.00000001*AC37</f>
        <v>1121</v>
      </c>
      <c r="AE37" s="54">
        <f t="shared" ref="AE37:AE44" si="49">RANK(AD37,AD$37:AD$45)</f>
        <v>1</v>
      </c>
      <c r="AF37" s="54">
        <f t="shared" ref="AF37:AF44" si="50">IF(AE37&lt;11,11-AE37,0)*IF(AD37=0,0,1)</f>
        <v>10</v>
      </c>
      <c r="AG37" s="59">
        <f>VLOOKUP($B37,Mar!$S$7:$V$505,2,FALSE)</f>
        <v>1108</v>
      </c>
      <c r="AH37" s="59">
        <f>VLOOKUP($B37,Mar!$S$7:$V$505,3,FALSE)</f>
        <v>0</v>
      </c>
      <c r="AI37" s="59">
        <f>VLOOKUP($B37,Mar!$S$7:$V$505,4,FALSE)</f>
        <v>0</v>
      </c>
      <c r="AJ37" s="59">
        <f t="shared" ref="AJ37:AJ44" si="51">AG37+0.0001*AH37+0.00000001*AI37</f>
        <v>1108</v>
      </c>
      <c r="AK37" s="59">
        <f t="shared" ref="AK37:AK44" si="52">RANK(AJ37,AJ$37:AJ$45)</f>
        <v>1</v>
      </c>
      <c r="AL37" s="59">
        <f t="shared" ref="AL37:AL44" si="53">IF(AK37&lt;11,11-AK37,0)*IF(AJ37=0,0,1)</f>
        <v>10</v>
      </c>
    </row>
    <row r="38" spans="2:58" s="20" customFormat="1" ht="8" x14ac:dyDescent="0.2">
      <c r="B38" s="52"/>
      <c r="C38" s="52"/>
      <c r="D38" s="52"/>
      <c r="E38" s="52"/>
      <c r="F38" s="54">
        <f t="shared" si="36"/>
        <v>0</v>
      </c>
      <c r="G38" s="54">
        <f t="shared" si="37"/>
        <v>0</v>
      </c>
      <c r="H38" s="55">
        <f t="shared" si="38"/>
        <v>0</v>
      </c>
      <c r="I38" s="59">
        <v>0</v>
      </c>
      <c r="J38" s="59">
        <v>0</v>
      </c>
      <c r="K38" s="59">
        <v>0</v>
      </c>
      <c r="L38" s="59">
        <f t="shared" si="39"/>
        <v>0</v>
      </c>
      <c r="M38" s="59">
        <f t="shared" si="40"/>
        <v>1</v>
      </c>
      <c r="N38" s="59">
        <f t="shared" si="41"/>
        <v>0</v>
      </c>
      <c r="O38" s="54">
        <v>0</v>
      </c>
      <c r="P38" s="54">
        <v>0</v>
      </c>
      <c r="Q38" s="54">
        <v>0</v>
      </c>
      <c r="R38" s="54">
        <f t="shared" si="42"/>
        <v>0</v>
      </c>
      <c r="S38" s="54">
        <f t="shared" si="43"/>
        <v>2</v>
      </c>
      <c r="T38" s="54">
        <f t="shared" si="44"/>
        <v>0</v>
      </c>
      <c r="U38" s="59">
        <v>0</v>
      </c>
      <c r="V38" s="59">
        <v>0</v>
      </c>
      <c r="W38" s="59">
        <v>0</v>
      </c>
      <c r="X38" s="59">
        <f t="shared" si="45"/>
        <v>0</v>
      </c>
      <c r="Y38" s="59">
        <f t="shared" si="46"/>
        <v>2</v>
      </c>
      <c r="Z38" s="59">
        <f t="shared" si="47"/>
        <v>0</v>
      </c>
      <c r="AA38" s="54">
        <v>0</v>
      </c>
      <c r="AB38" s="54">
        <v>0</v>
      </c>
      <c r="AC38" s="54">
        <v>0</v>
      </c>
      <c r="AD38" s="54">
        <f t="shared" si="48"/>
        <v>0</v>
      </c>
      <c r="AE38" s="54">
        <f t="shared" si="49"/>
        <v>2</v>
      </c>
      <c r="AF38" s="54">
        <f t="shared" si="50"/>
        <v>0</v>
      </c>
      <c r="AG38" s="62"/>
      <c r="AH38" s="62"/>
      <c r="AI38" s="62"/>
      <c r="AJ38" s="59">
        <f t="shared" si="51"/>
        <v>0</v>
      </c>
      <c r="AK38" s="59">
        <f t="shared" si="52"/>
        <v>2</v>
      </c>
      <c r="AL38" s="59">
        <f t="shared" si="53"/>
        <v>0</v>
      </c>
    </row>
    <row r="39" spans="2:58" s="20" customFormat="1" ht="8" x14ac:dyDescent="0.2">
      <c r="B39" s="52"/>
      <c r="C39" s="52"/>
      <c r="D39" s="52"/>
      <c r="E39" s="52"/>
      <c r="F39" s="54">
        <f t="shared" si="36"/>
        <v>0</v>
      </c>
      <c r="G39" s="54">
        <f t="shared" si="37"/>
        <v>0</v>
      </c>
      <c r="H39" s="55">
        <f t="shared" si="38"/>
        <v>0</v>
      </c>
      <c r="I39" s="59">
        <v>0</v>
      </c>
      <c r="J39" s="59">
        <v>0</v>
      </c>
      <c r="K39" s="59">
        <v>0</v>
      </c>
      <c r="L39" s="59">
        <f t="shared" si="39"/>
        <v>0</v>
      </c>
      <c r="M39" s="59">
        <f t="shared" si="40"/>
        <v>1</v>
      </c>
      <c r="N39" s="59">
        <f t="shared" si="41"/>
        <v>0</v>
      </c>
      <c r="O39" s="54">
        <v>0</v>
      </c>
      <c r="P39" s="54">
        <v>0</v>
      </c>
      <c r="Q39" s="54">
        <v>0</v>
      </c>
      <c r="R39" s="54">
        <f t="shared" si="42"/>
        <v>0</v>
      </c>
      <c r="S39" s="54">
        <f t="shared" si="43"/>
        <v>2</v>
      </c>
      <c r="T39" s="54">
        <f t="shared" si="44"/>
        <v>0</v>
      </c>
      <c r="U39" s="59">
        <v>0</v>
      </c>
      <c r="V39" s="59">
        <v>0</v>
      </c>
      <c r="W39" s="59">
        <v>0</v>
      </c>
      <c r="X39" s="59">
        <f t="shared" si="45"/>
        <v>0</v>
      </c>
      <c r="Y39" s="59">
        <f t="shared" si="46"/>
        <v>2</v>
      </c>
      <c r="Z39" s="59">
        <f t="shared" si="47"/>
        <v>0</v>
      </c>
      <c r="AA39" s="54">
        <v>0</v>
      </c>
      <c r="AB39" s="54">
        <v>0</v>
      </c>
      <c r="AC39" s="54">
        <v>0</v>
      </c>
      <c r="AD39" s="54">
        <f t="shared" si="48"/>
        <v>0</v>
      </c>
      <c r="AE39" s="54">
        <f t="shared" si="49"/>
        <v>2</v>
      </c>
      <c r="AF39" s="54">
        <f t="shared" si="50"/>
        <v>0</v>
      </c>
      <c r="AG39" s="62"/>
      <c r="AH39" s="62"/>
      <c r="AI39" s="62"/>
      <c r="AJ39" s="59">
        <f t="shared" si="51"/>
        <v>0</v>
      </c>
      <c r="AK39" s="59">
        <f t="shared" si="52"/>
        <v>2</v>
      </c>
      <c r="AL39" s="59">
        <f t="shared" si="53"/>
        <v>0</v>
      </c>
    </row>
    <row r="40" spans="2:58" s="20" customFormat="1" ht="8" x14ac:dyDescent="0.2">
      <c r="B40" s="52"/>
      <c r="C40" s="52"/>
      <c r="D40" s="52"/>
      <c r="E40" s="52"/>
      <c r="F40" s="54">
        <f t="shared" si="36"/>
        <v>0</v>
      </c>
      <c r="G40" s="54">
        <f t="shared" si="37"/>
        <v>0</v>
      </c>
      <c r="H40" s="55">
        <f t="shared" si="38"/>
        <v>0</v>
      </c>
      <c r="I40" s="59">
        <v>0</v>
      </c>
      <c r="J40" s="59">
        <v>0</v>
      </c>
      <c r="K40" s="59">
        <v>0</v>
      </c>
      <c r="L40" s="59">
        <f t="shared" si="39"/>
        <v>0</v>
      </c>
      <c r="M40" s="59">
        <f t="shared" si="40"/>
        <v>1</v>
      </c>
      <c r="N40" s="59">
        <f t="shared" si="41"/>
        <v>0</v>
      </c>
      <c r="O40" s="54">
        <v>0</v>
      </c>
      <c r="P40" s="54">
        <v>0</v>
      </c>
      <c r="Q40" s="54">
        <v>0</v>
      </c>
      <c r="R40" s="54">
        <f t="shared" si="42"/>
        <v>0</v>
      </c>
      <c r="S40" s="54">
        <f t="shared" si="43"/>
        <v>2</v>
      </c>
      <c r="T40" s="54">
        <f t="shared" si="44"/>
        <v>0</v>
      </c>
      <c r="U40" s="59">
        <v>0</v>
      </c>
      <c r="V40" s="59">
        <v>0</v>
      </c>
      <c r="W40" s="59">
        <v>0</v>
      </c>
      <c r="X40" s="59">
        <f t="shared" si="45"/>
        <v>0</v>
      </c>
      <c r="Y40" s="59">
        <f t="shared" si="46"/>
        <v>2</v>
      </c>
      <c r="Z40" s="59">
        <f t="shared" si="47"/>
        <v>0</v>
      </c>
      <c r="AA40" s="54">
        <v>0</v>
      </c>
      <c r="AB40" s="54">
        <v>0</v>
      </c>
      <c r="AC40" s="54">
        <v>0</v>
      </c>
      <c r="AD40" s="54">
        <f t="shared" si="48"/>
        <v>0</v>
      </c>
      <c r="AE40" s="54">
        <f t="shared" si="49"/>
        <v>2</v>
      </c>
      <c r="AF40" s="54">
        <f t="shared" si="50"/>
        <v>0</v>
      </c>
      <c r="AG40" s="62"/>
      <c r="AH40" s="62"/>
      <c r="AI40" s="62"/>
      <c r="AJ40" s="59">
        <f t="shared" si="51"/>
        <v>0</v>
      </c>
      <c r="AK40" s="59">
        <f t="shared" si="52"/>
        <v>2</v>
      </c>
      <c r="AL40" s="59">
        <f t="shared" si="53"/>
        <v>0</v>
      </c>
    </row>
    <row r="41" spans="2:58" s="20" customFormat="1" ht="8" x14ac:dyDescent="0.2">
      <c r="B41" s="52"/>
      <c r="C41" s="52"/>
      <c r="D41" s="52"/>
      <c r="E41" s="52"/>
      <c r="F41" s="54">
        <f t="shared" si="36"/>
        <v>0</v>
      </c>
      <c r="G41" s="54">
        <f t="shared" si="37"/>
        <v>0</v>
      </c>
      <c r="H41" s="55">
        <f t="shared" si="38"/>
        <v>0</v>
      </c>
      <c r="I41" s="59">
        <v>0</v>
      </c>
      <c r="J41" s="59">
        <v>0</v>
      </c>
      <c r="K41" s="59">
        <v>0</v>
      </c>
      <c r="L41" s="59">
        <f t="shared" si="39"/>
        <v>0</v>
      </c>
      <c r="M41" s="59">
        <f t="shared" si="40"/>
        <v>1</v>
      </c>
      <c r="N41" s="59">
        <f t="shared" si="41"/>
        <v>0</v>
      </c>
      <c r="O41" s="54">
        <v>0</v>
      </c>
      <c r="P41" s="54">
        <v>0</v>
      </c>
      <c r="Q41" s="54">
        <v>0</v>
      </c>
      <c r="R41" s="54">
        <f t="shared" si="42"/>
        <v>0</v>
      </c>
      <c r="S41" s="54">
        <f t="shared" si="43"/>
        <v>2</v>
      </c>
      <c r="T41" s="54">
        <f t="shared" si="44"/>
        <v>0</v>
      </c>
      <c r="U41" s="59">
        <v>0</v>
      </c>
      <c r="V41" s="59">
        <v>0</v>
      </c>
      <c r="W41" s="59">
        <v>0</v>
      </c>
      <c r="X41" s="59">
        <f t="shared" si="45"/>
        <v>0</v>
      </c>
      <c r="Y41" s="59">
        <f t="shared" si="46"/>
        <v>2</v>
      </c>
      <c r="Z41" s="59">
        <f t="shared" si="47"/>
        <v>0</v>
      </c>
      <c r="AA41" s="54">
        <v>0</v>
      </c>
      <c r="AB41" s="54">
        <v>0</v>
      </c>
      <c r="AC41" s="54">
        <v>0</v>
      </c>
      <c r="AD41" s="54">
        <f t="shared" si="48"/>
        <v>0</v>
      </c>
      <c r="AE41" s="54">
        <f t="shared" si="49"/>
        <v>2</v>
      </c>
      <c r="AF41" s="54">
        <f t="shared" si="50"/>
        <v>0</v>
      </c>
      <c r="AG41" s="62"/>
      <c r="AH41" s="62"/>
      <c r="AI41" s="62"/>
      <c r="AJ41" s="59">
        <f t="shared" si="51"/>
        <v>0</v>
      </c>
      <c r="AK41" s="59">
        <f t="shared" si="52"/>
        <v>2</v>
      </c>
      <c r="AL41" s="59">
        <f t="shared" si="53"/>
        <v>0</v>
      </c>
    </row>
    <row r="42" spans="2:58" s="20" customFormat="1" ht="8" x14ac:dyDescent="0.2">
      <c r="B42" s="52"/>
      <c r="C42" s="52"/>
      <c r="D42" s="52"/>
      <c r="E42" s="52"/>
      <c r="F42" s="54">
        <f t="shared" si="36"/>
        <v>0</v>
      </c>
      <c r="G42" s="54">
        <f t="shared" si="37"/>
        <v>0</v>
      </c>
      <c r="H42" s="55">
        <f t="shared" si="38"/>
        <v>0</v>
      </c>
      <c r="I42" s="59">
        <v>0</v>
      </c>
      <c r="J42" s="59">
        <v>0</v>
      </c>
      <c r="K42" s="59">
        <v>0</v>
      </c>
      <c r="L42" s="59">
        <f t="shared" si="39"/>
        <v>0</v>
      </c>
      <c r="M42" s="59">
        <f t="shared" si="40"/>
        <v>1</v>
      </c>
      <c r="N42" s="59">
        <f t="shared" si="41"/>
        <v>0</v>
      </c>
      <c r="O42" s="54">
        <v>0</v>
      </c>
      <c r="P42" s="54">
        <v>0</v>
      </c>
      <c r="Q42" s="54">
        <v>0</v>
      </c>
      <c r="R42" s="54">
        <f t="shared" si="42"/>
        <v>0</v>
      </c>
      <c r="S42" s="54">
        <f t="shared" si="43"/>
        <v>2</v>
      </c>
      <c r="T42" s="54">
        <f t="shared" si="44"/>
        <v>0</v>
      </c>
      <c r="U42" s="59">
        <v>0</v>
      </c>
      <c r="V42" s="59">
        <v>0</v>
      </c>
      <c r="W42" s="59">
        <v>0</v>
      </c>
      <c r="X42" s="59">
        <f t="shared" si="45"/>
        <v>0</v>
      </c>
      <c r="Y42" s="59">
        <f t="shared" si="46"/>
        <v>2</v>
      </c>
      <c r="Z42" s="59">
        <f t="shared" si="47"/>
        <v>0</v>
      </c>
      <c r="AA42" s="54">
        <v>0</v>
      </c>
      <c r="AB42" s="54">
        <v>0</v>
      </c>
      <c r="AC42" s="54">
        <v>0</v>
      </c>
      <c r="AD42" s="54">
        <f t="shared" si="48"/>
        <v>0</v>
      </c>
      <c r="AE42" s="54">
        <f t="shared" si="49"/>
        <v>2</v>
      </c>
      <c r="AF42" s="54">
        <f t="shared" si="50"/>
        <v>0</v>
      </c>
      <c r="AG42" s="62"/>
      <c r="AH42" s="62"/>
      <c r="AI42" s="62"/>
      <c r="AJ42" s="59">
        <f t="shared" si="51"/>
        <v>0</v>
      </c>
      <c r="AK42" s="59">
        <f t="shared" si="52"/>
        <v>2</v>
      </c>
      <c r="AL42" s="59">
        <f t="shared" si="53"/>
        <v>0</v>
      </c>
    </row>
    <row r="43" spans="2:58" s="20" customFormat="1" ht="8" x14ac:dyDescent="0.2">
      <c r="B43" s="52"/>
      <c r="C43" s="52"/>
      <c r="D43" s="52"/>
      <c r="E43" s="52"/>
      <c r="F43" s="54">
        <f t="shared" si="36"/>
        <v>0</v>
      </c>
      <c r="G43" s="54">
        <f t="shared" si="37"/>
        <v>0</v>
      </c>
      <c r="H43" s="55">
        <f t="shared" si="38"/>
        <v>0</v>
      </c>
      <c r="I43" s="59">
        <v>0</v>
      </c>
      <c r="J43" s="59">
        <v>0</v>
      </c>
      <c r="K43" s="59">
        <v>0</v>
      </c>
      <c r="L43" s="59">
        <f t="shared" si="39"/>
        <v>0</v>
      </c>
      <c r="M43" s="59">
        <f t="shared" si="40"/>
        <v>1</v>
      </c>
      <c r="N43" s="59">
        <f t="shared" si="41"/>
        <v>0</v>
      </c>
      <c r="O43" s="54">
        <v>0</v>
      </c>
      <c r="P43" s="54">
        <v>0</v>
      </c>
      <c r="Q43" s="54">
        <v>0</v>
      </c>
      <c r="R43" s="54">
        <f t="shared" si="42"/>
        <v>0</v>
      </c>
      <c r="S43" s="54">
        <f t="shared" si="43"/>
        <v>2</v>
      </c>
      <c r="T43" s="54">
        <f t="shared" si="44"/>
        <v>0</v>
      </c>
      <c r="U43" s="59">
        <v>0</v>
      </c>
      <c r="V43" s="59">
        <v>0</v>
      </c>
      <c r="W43" s="59">
        <v>0</v>
      </c>
      <c r="X43" s="59">
        <f t="shared" si="45"/>
        <v>0</v>
      </c>
      <c r="Y43" s="59">
        <f t="shared" si="46"/>
        <v>2</v>
      </c>
      <c r="Z43" s="59">
        <f t="shared" si="47"/>
        <v>0</v>
      </c>
      <c r="AA43" s="54">
        <v>0</v>
      </c>
      <c r="AB43" s="54">
        <v>0</v>
      </c>
      <c r="AC43" s="54">
        <v>0</v>
      </c>
      <c r="AD43" s="54">
        <f t="shared" si="48"/>
        <v>0</v>
      </c>
      <c r="AE43" s="54">
        <f t="shared" si="49"/>
        <v>2</v>
      </c>
      <c r="AF43" s="54">
        <f t="shared" si="50"/>
        <v>0</v>
      </c>
      <c r="AG43" s="62"/>
      <c r="AH43" s="62"/>
      <c r="AI43" s="62"/>
      <c r="AJ43" s="59">
        <f t="shared" si="51"/>
        <v>0</v>
      </c>
      <c r="AK43" s="59">
        <f t="shared" si="52"/>
        <v>2</v>
      </c>
      <c r="AL43" s="59">
        <f t="shared" si="53"/>
        <v>0</v>
      </c>
    </row>
    <row r="44" spans="2:58" s="20" customFormat="1" ht="8" x14ac:dyDescent="0.2">
      <c r="B44" s="52"/>
      <c r="C44" s="52"/>
      <c r="D44" s="52"/>
      <c r="E44" s="52"/>
      <c r="F44" s="54">
        <f t="shared" si="36"/>
        <v>0</v>
      </c>
      <c r="G44" s="54">
        <f t="shared" si="37"/>
        <v>0</v>
      </c>
      <c r="H44" s="55">
        <f t="shared" si="38"/>
        <v>0</v>
      </c>
      <c r="I44" s="59">
        <v>0</v>
      </c>
      <c r="J44" s="59">
        <v>0</v>
      </c>
      <c r="K44" s="59">
        <v>0</v>
      </c>
      <c r="L44" s="59">
        <f t="shared" si="39"/>
        <v>0</v>
      </c>
      <c r="M44" s="59">
        <f t="shared" si="40"/>
        <v>1</v>
      </c>
      <c r="N44" s="59">
        <f t="shared" si="41"/>
        <v>0</v>
      </c>
      <c r="O44" s="54">
        <v>0</v>
      </c>
      <c r="P44" s="54">
        <v>0</v>
      </c>
      <c r="Q44" s="54">
        <v>0</v>
      </c>
      <c r="R44" s="54">
        <f t="shared" si="42"/>
        <v>0</v>
      </c>
      <c r="S44" s="54">
        <f t="shared" si="43"/>
        <v>2</v>
      </c>
      <c r="T44" s="54">
        <f t="shared" si="44"/>
        <v>0</v>
      </c>
      <c r="U44" s="59">
        <v>0</v>
      </c>
      <c r="V44" s="59">
        <v>0</v>
      </c>
      <c r="W44" s="59">
        <v>0</v>
      </c>
      <c r="X44" s="59">
        <f t="shared" si="45"/>
        <v>0</v>
      </c>
      <c r="Y44" s="59">
        <f t="shared" si="46"/>
        <v>2</v>
      </c>
      <c r="Z44" s="59">
        <f t="shared" si="47"/>
        <v>0</v>
      </c>
      <c r="AA44" s="54">
        <v>0</v>
      </c>
      <c r="AB44" s="54">
        <v>0</v>
      </c>
      <c r="AC44" s="54">
        <v>0</v>
      </c>
      <c r="AD44" s="54">
        <f t="shared" si="48"/>
        <v>0</v>
      </c>
      <c r="AE44" s="54">
        <f t="shared" si="49"/>
        <v>2</v>
      </c>
      <c r="AF44" s="54">
        <f t="shared" si="50"/>
        <v>0</v>
      </c>
      <c r="AG44" s="62"/>
      <c r="AH44" s="62"/>
      <c r="AI44" s="62"/>
      <c r="AJ44" s="59">
        <f t="shared" si="51"/>
        <v>0</v>
      </c>
      <c r="AK44" s="59">
        <f t="shared" si="52"/>
        <v>2</v>
      </c>
      <c r="AL44" s="59">
        <f t="shared" si="53"/>
        <v>0</v>
      </c>
    </row>
    <row r="45" spans="2:58" ht="8" x14ac:dyDescent="0.2">
      <c r="B45" s="53"/>
      <c r="C45" s="53"/>
      <c r="D45" s="54"/>
      <c r="E45" s="54"/>
      <c r="F45" s="54">
        <f>N45+T45+Z45+AF45+AL45</f>
        <v>0</v>
      </c>
      <c r="G45" s="54">
        <f>I45+O45+U45+AA45+AG45</f>
        <v>0</v>
      </c>
      <c r="H45" s="55">
        <f>AVERAGE(I45,O45,U45,AA45,AG45)</f>
        <v>0</v>
      </c>
      <c r="I45" s="59">
        <v>0</v>
      </c>
      <c r="J45" s="59">
        <v>0</v>
      </c>
      <c r="K45" s="59">
        <v>0</v>
      </c>
      <c r="L45" s="59">
        <f>I45+0.0001*J45+0.00000001*K45</f>
        <v>0</v>
      </c>
      <c r="M45" s="59">
        <f>RANK(L45,L$37:L$45)</f>
        <v>1</v>
      </c>
      <c r="N45" s="59">
        <f>IF(M45&lt;11,11-M45,0)*IF(L45=0,0,1)</f>
        <v>0</v>
      </c>
      <c r="O45" s="54">
        <v>0</v>
      </c>
      <c r="P45" s="54">
        <v>0</v>
      </c>
      <c r="Q45" s="54">
        <v>0</v>
      </c>
      <c r="R45" s="54">
        <f>O45+0.0001*P45+0.00000001*Q45</f>
        <v>0</v>
      </c>
      <c r="S45" s="54">
        <f>RANK(R45,R$37:R$45)</f>
        <v>2</v>
      </c>
      <c r="T45" s="54">
        <f>IF(S45&lt;11,11-S45,0)*IF(R45=0,0,1)</f>
        <v>0</v>
      </c>
      <c r="U45" s="59">
        <v>0</v>
      </c>
      <c r="V45" s="59">
        <v>0</v>
      </c>
      <c r="W45" s="59">
        <v>0</v>
      </c>
      <c r="X45" s="59">
        <f>U45+0.0001*V45+0.00000001*W45</f>
        <v>0</v>
      </c>
      <c r="Y45" s="59">
        <f>RANK(X45,X$37:X$45)</f>
        <v>2</v>
      </c>
      <c r="Z45" s="59">
        <f>IF(Y45&lt;11,11-Y45,0)*IF(X45=0,0,1)</f>
        <v>0</v>
      </c>
      <c r="AA45" s="54">
        <v>0</v>
      </c>
      <c r="AB45" s="54">
        <v>0</v>
      </c>
      <c r="AC45" s="54">
        <v>0</v>
      </c>
      <c r="AD45" s="54">
        <f>AA45+0.0001*AB45+0.00000001*AC45</f>
        <v>0</v>
      </c>
      <c r="AE45" s="54">
        <f>RANK(AD45,AD$37:AD$45)</f>
        <v>2</v>
      </c>
      <c r="AF45" s="54">
        <f>IF(AE45&lt;11,11-AE45,0)*IF(AD45=0,0,1)</f>
        <v>0</v>
      </c>
      <c r="AJ45" s="59">
        <f>AG45+0.0001*AH45+0.00000001*AI45</f>
        <v>0</v>
      </c>
      <c r="AK45" s="59">
        <f>RANK(AJ45,AJ$37:AJ$45)</f>
        <v>2</v>
      </c>
      <c r="AL45" s="59">
        <f>IF(AK45&lt;11,11-AK45,0)*IF(AJ45=0,0,1)</f>
        <v>0</v>
      </c>
    </row>
    <row r="46" spans="2:58" s="46" customFormat="1" ht="8" x14ac:dyDescent="0.2">
      <c r="AG46" s="64"/>
      <c r="AH46" s="64"/>
      <c r="AI46" s="64"/>
      <c r="AJ46" s="64"/>
      <c r="AK46" s="64"/>
      <c r="AL46" s="64"/>
    </row>
    <row r="47" spans="2:58" s="46" customFormat="1" ht="8" x14ac:dyDescent="0.2">
      <c r="AG47" s="64"/>
      <c r="AH47" s="64"/>
      <c r="AI47" s="64"/>
      <c r="AJ47" s="64"/>
      <c r="AK47" s="64"/>
      <c r="AL47" s="64"/>
    </row>
    <row r="48" spans="2:58" s="46" customFormat="1" ht="8" x14ac:dyDescent="0.2">
      <c r="AG48" s="64"/>
      <c r="AH48" s="64"/>
      <c r="AI48" s="64"/>
      <c r="AJ48" s="64"/>
      <c r="AK48" s="64"/>
      <c r="AL48" s="64"/>
    </row>
    <row r="49" spans="2:58" ht="11.5" x14ac:dyDescent="0.25">
      <c r="B49" s="50" t="s">
        <v>498</v>
      </c>
      <c r="I49" s="65" t="s">
        <v>398</v>
      </c>
      <c r="J49" s="65"/>
      <c r="K49" s="65"/>
      <c r="L49" s="65"/>
      <c r="M49" s="65"/>
      <c r="N49" s="65"/>
      <c r="O49" s="66" t="s">
        <v>309</v>
      </c>
      <c r="P49" s="66"/>
      <c r="Q49" s="66"/>
      <c r="R49" s="66"/>
      <c r="S49" s="66"/>
      <c r="T49" s="66"/>
      <c r="U49" s="65" t="s">
        <v>12</v>
      </c>
      <c r="V49" s="65"/>
      <c r="W49" s="65"/>
      <c r="X49" s="65"/>
      <c r="Y49" s="65"/>
      <c r="Z49" s="65"/>
      <c r="AA49" s="66" t="s">
        <v>187</v>
      </c>
      <c r="AB49" s="66"/>
      <c r="AC49" s="66"/>
      <c r="AD49" s="66"/>
      <c r="AE49" s="66"/>
      <c r="AF49" s="66"/>
      <c r="AG49" s="65" t="s">
        <v>451</v>
      </c>
      <c r="AH49" s="65"/>
      <c r="AI49" s="65"/>
      <c r="AJ49" s="65"/>
      <c r="AK49" s="65"/>
      <c r="AL49" s="65"/>
    </row>
    <row r="50" spans="2:58" s="19" customFormat="1" ht="0.75" customHeight="1" x14ac:dyDescent="0.2">
      <c r="B50" s="51"/>
      <c r="C50" s="51"/>
      <c r="D50" s="51"/>
      <c r="E50" s="51"/>
      <c r="F50" s="51"/>
      <c r="G50" s="51"/>
      <c r="H50" s="51"/>
      <c r="I50" s="57"/>
      <c r="J50" s="57"/>
      <c r="K50" s="57"/>
      <c r="L50" s="57"/>
      <c r="M50" s="57"/>
      <c r="N50" s="57"/>
      <c r="O50" s="51"/>
      <c r="P50" s="51"/>
      <c r="Q50" s="51"/>
      <c r="R50" s="51"/>
      <c r="S50" s="51"/>
      <c r="T50" s="51"/>
      <c r="U50" s="57"/>
      <c r="V50" s="57"/>
      <c r="W50" s="57"/>
      <c r="X50" s="57"/>
      <c r="Y50" s="57"/>
      <c r="Z50" s="57"/>
      <c r="AA50" s="51"/>
      <c r="AB50" s="51"/>
      <c r="AC50" s="51"/>
      <c r="AD50" s="51"/>
      <c r="AE50" s="51"/>
      <c r="AF50" s="51"/>
      <c r="AG50" s="63"/>
      <c r="AH50" s="63"/>
      <c r="AI50" s="63"/>
      <c r="AJ50" s="63"/>
      <c r="AK50" s="63"/>
      <c r="AL50" s="63"/>
    </row>
    <row r="51" spans="2:58" s="20" customFormat="1" ht="48" x14ac:dyDescent="0.2">
      <c r="B51" s="52" t="s">
        <v>2</v>
      </c>
      <c r="C51" s="52" t="s">
        <v>3</v>
      </c>
      <c r="D51" s="52" t="s">
        <v>449</v>
      </c>
      <c r="E51" s="52" t="s">
        <v>450</v>
      </c>
      <c r="F51" s="52" t="s">
        <v>470</v>
      </c>
      <c r="G51" s="52" t="s">
        <v>469</v>
      </c>
      <c r="H51" s="52" t="s">
        <v>471</v>
      </c>
      <c r="I51" s="58" t="s">
        <v>472</v>
      </c>
      <c r="J51" s="58" t="s">
        <v>473</v>
      </c>
      <c r="K51" s="58" t="s">
        <v>474</v>
      </c>
      <c r="L51" s="58" t="s">
        <v>452</v>
      </c>
      <c r="M51" s="58" t="s">
        <v>475</v>
      </c>
      <c r="N51" s="58" t="s">
        <v>476</v>
      </c>
      <c r="O51" s="52" t="s">
        <v>457</v>
      </c>
      <c r="P51" s="52" t="s">
        <v>458</v>
      </c>
      <c r="Q51" s="52" t="s">
        <v>459</v>
      </c>
      <c r="R51" s="52" t="s">
        <v>453</v>
      </c>
      <c r="S51" s="52" t="s">
        <v>477</v>
      </c>
      <c r="T51" s="52" t="s">
        <v>478</v>
      </c>
      <c r="U51" s="58" t="s">
        <v>460</v>
      </c>
      <c r="V51" s="58" t="s">
        <v>461</v>
      </c>
      <c r="W51" s="58" t="s">
        <v>462</v>
      </c>
      <c r="X51" s="58" t="s">
        <v>454</v>
      </c>
      <c r="Y51" s="58" t="s">
        <v>479</v>
      </c>
      <c r="Z51" s="58" t="s">
        <v>480</v>
      </c>
      <c r="AA51" s="52" t="s">
        <v>463</v>
      </c>
      <c r="AB51" s="52" t="s">
        <v>464</v>
      </c>
      <c r="AC51" s="52" t="s">
        <v>465</v>
      </c>
      <c r="AD51" s="52" t="s">
        <v>455</v>
      </c>
      <c r="AE51" s="52" t="s">
        <v>481</v>
      </c>
      <c r="AF51" s="52" t="s">
        <v>482</v>
      </c>
      <c r="AG51" s="58" t="s">
        <v>466</v>
      </c>
      <c r="AH51" s="58" t="s">
        <v>467</v>
      </c>
      <c r="AI51" s="58" t="s">
        <v>468</v>
      </c>
      <c r="AJ51" s="58" t="s">
        <v>456</v>
      </c>
      <c r="AK51" s="58" t="s">
        <v>483</v>
      </c>
      <c r="AL51" s="58" t="s">
        <v>484</v>
      </c>
      <c r="BE51" s="20" t="s">
        <v>466</v>
      </c>
      <c r="BF51" s="20" t="s">
        <v>467</v>
      </c>
    </row>
    <row r="52" spans="2:58" ht="8" x14ac:dyDescent="0.2">
      <c r="B52" s="53" t="s">
        <v>531</v>
      </c>
      <c r="C52" s="53"/>
      <c r="D52" s="54"/>
      <c r="E52" s="54"/>
      <c r="F52" s="54">
        <f t="shared" ref="F52:F70" si="54">N52+T52+Z52+AF52+AL52</f>
        <v>40</v>
      </c>
      <c r="G52" s="54">
        <f t="shared" ref="G52:G70" si="55">I52+O52+U52+AA52+AG52</f>
        <v>9712</v>
      </c>
      <c r="H52" s="55">
        <f t="shared" ref="H52:H70" si="56">AVERAGE(I52,O52,U52,AA52,AG52)</f>
        <v>1942.4</v>
      </c>
      <c r="I52" s="59">
        <f>VLOOKUP($B52,SeptOct!$S$7:$V$506,2,FALSE)</f>
        <v>1532</v>
      </c>
      <c r="J52" s="59">
        <f>VLOOKUP($B52,SeptOct!$S$7:$V$506,3,FALSE)</f>
        <v>180</v>
      </c>
      <c r="K52" s="59">
        <f>VLOOKUP($B52,SeptOct!$S$7:$V$506,4,FALSE)</f>
        <v>41</v>
      </c>
      <c r="L52" s="59">
        <f t="shared" ref="L52:L70" si="57">I52+0.0001*J52+0.00000001*K52</f>
        <v>1532.01800041</v>
      </c>
      <c r="M52" s="59">
        <f t="shared" ref="M52:M70" si="58">RANK(L52,L$52:L$70)</f>
        <v>5</v>
      </c>
      <c r="N52" s="59">
        <f t="shared" ref="N52:N70" si="59">IF(M52&lt;11,11-M52,0)*IF(L52=0,0,1)</f>
        <v>6</v>
      </c>
      <c r="O52" s="54">
        <f>VLOOKUP($B52,Nov!$S$7:$V$506,2,FALSE)</f>
        <v>2081</v>
      </c>
      <c r="P52" s="54">
        <f>VLOOKUP($B52,Nov!$S$7:$V$506,3,FALSE)</f>
        <v>179</v>
      </c>
      <c r="Q52" s="54">
        <f>VLOOKUP($B52,Nov!$S$7:$V$506,4,FALSE)</f>
        <v>45</v>
      </c>
      <c r="R52" s="54">
        <f t="shared" ref="R52:R70" si="60">O52+0.0001*P52+0.00000001*Q52</f>
        <v>2081.0179004499996</v>
      </c>
      <c r="S52" s="54">
        <f t="shared" ref="S52:S70" si="61">RANK(R52,R$52:R$70)</f>
        <v>2</v>
      </c>
      <c r="T52" s="54">
        <f t="shared" ref="T52:T70" si="62">IF(S52&lt;11,11-S52,0)*IF(R52=0,0,1)</f>
        <v>9</v>
      </c>
      <c r="U52" s="59">
        <f>VLOOKUP($B52,DecJan!$S$7:$V$506,2,FALSE)</f>
        <v>2000</v>
      </c>
      <c r="V52" s="59">
        <f>VLOOKUP($B52,DecJan!$S$7:$V$506,3,FALSE)</f>
        <v>239</v>
      </c>
      <c r="W52" s="59">
        <f>VLOOKUP($B52,DecJan!$S$7:$V$506,4,FALSE)</f>
        <v>49</v>
      </c>
      <c r="X52" s="59">
        <f t="shared" ref="X52:X70" si="63">U52+0.0001*V52+0.00000001*W52</f>
        <v>2000.02390049</v>
      </c>
      <c r="Y52" s="59">
        <f t="shared" ref="Y52:Y70" si="64">RANK(X52,X$52:X$70)</f>
        <v>2</v>
      </c>
      <c r="Z52" s="59">
        <f t="shared" ref="Z52:Z70" si="65">IF(Y52&lt;11,11-Y52,0)*IF(X52=0,0,1)</f>
        <v>9</v>
      </c>
      <c r="AA52" s="54">
        <f>VLOOKUP($B52,Feb!$S$7:$V$505,2,FALSE)</f>
        <v>2110</v>
      </c>
      <c r="AB52" s="54">
        <f>VLOOKUP($B52,Feb!$S$7:$V$505,3,FALSE)</f>
        <v>240</v>
      </c>
      <c r="AC52" s="54">
        <f>VLOOKUP($B52,Feb!$S$7:$V$505,4,FALSE)</f>
        <v>58</v>
      </c>
      <c r="AD52" s="54">
        <f t="shared" ref="AD52:AD70" si="66">AA52+0.0001*AB52+0.00000001*AC52</f>
        <v>2110.0240005799997</v>
      </c>
      <c r="AE52" s="54">
        <f t="shared" ref="AE52:AE70" si="67">RANK(AD52,AD$52:AD$70)</f>
        <v>2</v>
      </c>
      <c r="AF52" s="54">
        <f t="shared" ref="AF52:AF70" si="68">IF(AE52&lt;11,11-AE52,0)*IF(AD52=0,0,1)</f>
        <v>9</v>
      </c>
      <c r="AG52" s="59">
        <f>VLOOKUP($B52,Mar!$S$7:$V$505,2,FALSE)</f>
        <v>1989</v>
      </c>
      <c r="AH52" s="59">
        <f>VLOOKUP($B52,Mar!$S$7:$V$505,3,FALSE)</f>
        <v>240</v>
      </c>
      <c r="AI52" s="59">
        <f>VLOOKUP($B52,Mar!$S$7:$V$505,4,FALSE)</f>
        <v>36</v>
      </c>
      <c r="AJ52" s="59">
        <f t="shared" ref="AJ52:AJ70" si="69">AG52+0.0001*AH52+0.00000001*AI52</f>
        <v>1989.0240003599999</v>
      </c>
      <c r="AK52" s="59">
        <f t="shared" ref="AK52:AK70" si="70">RANK(AJ52,AJ$52:AJ$70)</f>
        <v>4</v>
      </c>
      <c r="AL52" s="59">
        <f>IF(AK52&lt;11,11-AK52,0)*IF(AJ52=0,0,1)</f>
        <v>7</v>
      </c>
    </row>
    <row r="53" spans="2:58" ht="8" x14ac:dyDescent="0.2">
      <c r="B53" s="53" t="s">
        <v>540</v>
      </c>
      <c r="C53" s="53"/>
      <c r="D53" s="54"/>
      <c r="E53" s="54"/>
      <c r="F53" s="54">
        <f t="shared" si="54"/>
        <v>40</v>
      </c>
      <c r="G53" s="54">
        <f t="shared" si="55"/>
        <v>8745</v>
      </c>
      <c r="H53" s="55">
        <f t="shared" si="56"/>
        <v>1749</v>
      </c>
      <c r="I53" s="59">
        <v>0</v>
      </c>
      <c r="J53" s="59">
        <v>0</v>
      </c>
      <c r="K53" s="59">
        <v>0</v>
      </c>
      <c r="L53" s="59">
        <f t="shared" si="57"/>
        <v>0</v>
      </c>
      <c r="M53" s="59">
        <f t="shared" si="58"/>
        <v>14</v>
      </c>
      <c r="N53" s="59">
        <f t="shared" si="59"/>
        <v>0</v>
      </c>
      <c r="O53" s="54">
        <f>VLOOKUP($B53,Nov!$S$7:$V$506,2,FALSE)</f>
        <v>2092</v>
      </c>
      <c r="P53" s="54">
        <f>VLOOKUP($B53,Nov!$S$7:$V$506,3,FALSE)</f>
        <v>240</v>
      </c>
      <c r="Q53" s="54">
        <f>VLOOKUP($B53,Nov!$S$7:$V$506,4,FALSE)</f>
        <v>80</v>
      </c>
      <c r="R53" s="54">
        <f t="shared" si="60"/>
        <v>2092.0240008000001</v>
      </c>
      <c r="S53" s="54">
        <f t="shared" si="61"/>
        <v>1</v>
      </c>
      <c r="T53" s="54">
        <f t="shared" si="62"/>
        <v>10</v>
      </c>
      <c r="U53" s="59">
        <f>VLOOKUP($B53,DecJan!$S$7:$V$506,2,FALSE)</f>
        <v>2218</v>
      </c>
      <c r="V53" s="59">
        <f>VLOOKUP($B53,DecJan!$S$7:$V$506,3,FALSE)</f>
        <v>240</v>
      </c>
      <c r="W53" s="59">
        <f>VLOOKUP($B53,DecJan!$S$7:$V$506,4,FALSE)</f>
        <v>106</v>
      </c>
      <c r="X53" s="59">
        <f t="shared" si="63"/>
        <v>2218.02400106</v>
      </c>
      <c r="Y53" s="59">
        <f t="shared" si="64"/>
        <v>1</v>
      </c>
      <c r="Z53" s="59">
        <f t="shared" si="65"/>
        <v>10</v>
      </c>
      <c r="AA53" s="54">
        <f>VLOOKUP($B53,Feb!$S$7:$V$505,2,FALSE)</f>
        <v>2223</v>
      </c>
      <c r="AB53" s="54">
        <f>VLOOKUP($B53,Feb!$S$7:$V$505,3,FALSE)</f>
        <v>240</v>
      </c>
      <c r="AC53" s="54">
        <f>VLOOKUP($B53,Feb!$S$7:$V$505,4,FALSE)</f>
        <v>106</v>
      </c>
      <c r="AD53" s="54">
        <f t="shared" si="66"/>
        <v>2223.02400106</v>
      </c>
      <c r="AE53" s="54">
        <f t="shared" si="67"/>
        <v>1</v>
      </c>
      <c r="AF53" s="54">
        <f t="shared" si="68"/>
        <v>10</v>
      </c>
      <c r="AG53" s="59">
        <f>VLOOKUP($B53,Mar!$S$7:$V$505,2,FALSE)</f>
        <v>2212</v>
      </c>
      <c r="AH53" s="59">
        <f>VLOOKUP($B53,Mar!$S$7:$V$505,3,FALSE)</f>
        <v>240</v>
      </c>
      <c r="AI53" s="59">
        <f>VLOOKUP($B53,Mar!$S$7:$V$505,4,FALSE)</f>
        <v>108</v>
      </c>
      <c r="AJ53" s="59">
        <f t="shared" si="69"/>
        <v>2212.0240010799998</v>
      </c>
      <c r="AK53" s="59">
        <f t="shared" si="70"/>
        <v>1</v>
      </c>
      <c r="AL53" s="59">
        <f t="shared" ref="AL53:AL70" si="71">IF(AK53&lt;11,11-AK53,0)*IF(AJ53=0,0,1)</f>
        <v>10</v>
      </c>
    </row>
    <row r="54" spans="2:58" ht="8" x14ac:dyDescent="0.2">
      <c r="B54" s="53" t="s">
        <v>530</v>
      </c>
      <c r="C54" s="53"/>
      <c r="D54" s="54"/>
      <c r="E54" s="54"/>
      <c r="F54" s="54">
        <f t="shared" si="54"/>
        <v>35</v>
      </c>
      <c r="G54" s="54">
        <f t="shared" si="55"/>
        <v>9735</v>
      </c>
      <c r="H54" s="55">
        <f t="shared" si="56"/>
        <v>1947</v>
      </c>
      <c r="I54" s="59">
        <f>VLOOKUP($B54,SeptOct!$S$7:$V$506,2,FALSE)</f>
        <v>2017</v>
      </c>
      <c r="J54" s="59">
        <f>VLOOKUP($B54,SeptOct!$S$7:$V$506,3,FALSE)</f>
        <v>240</v>
      </c>
      <c r="K54" s="59">
        <f>VLOOKUP($B54,SeptOct!$S$7:$V$506,4,FALSE)</f>
        <v>47</v>
      </c>
      <c r="L54" s="59">
        <f t="shared" si="57"/>
        <v>2017.0240004699999</v>
      </c>
      <c r="M54" s="59">
        <f t="shared" si="58"/>
        <v>1</v>
      </c>
      <c r="N54" s="59">
        <f t="shared" si="59"/>
        <v>10</v>
      </c>
      <c r="O54" s="54">
        <f>VLOOKUP($B54,Nov!$S$7:$V$506,2,FALSE)</f>
        <v>1877</v>
      </c>
      <c r="P54" s="54">
        <f>VLOOKUP($B54,Nov!$S$7:$V$506,3,FALSE)</f>
        <v>239</v>
      </c>
      <c r="Q54" s="54">
        <f>VLOOKUP($B54,Nov!$S$7:$V$506,4,FALSE)</f>
        <v>53</v>
      </c>
      <c r="R54" s="54">
        <f t="shared" si="60"/>
        <v>1877.02390053</v>
      </c>
      <c r="S54" s="54">
        <f t="shared" si="61"/>
        <v>7</v>
      </c>
      <c r="T54" s="54">
        <f t="shared" si="62"/>
        <v>4</v>
      </c>
      <c r="U54" s="59">
        <f>VLOOKUP($B54,DecJan!$S$7:$V$506,2,FALSE)</f>
        <v>1923</v>
      </c>
      <c r="V54" s="59">
        <f>VLOOKUP($B54,DecJan!$S$7:$V$506,3,FALSE)</f>
        <v>240</v>
      </c>
      <c r="W54" s="59">
        <f>VLOOKUP($B54,DecJan!$S$7:$V$506,4,FALSE)</f>
        <v>27</v>
      </c>
      <c r="X54" s="59">
        <f t="shared" si="63"/>
        <v>1923.02400027</v>
      </c>
      <c r="Y54" s="59">
        <f t="shared" si="64"/>
        <v>3</v>
      </c>
      <c r="Z54" s="59">
        <f t="shared" si="65"/>
        <v>8</v>
      </c>
      <c r="AA54" s="54">
        <f>VLOOKUP($B54,Feb!$S$7:$V$505,2,FALSE)</f>
        <v>2036</v>
      </c>
      <c r="AB54" s="54">
        <f>VLOOKUP($B54,Feb!$S$7:$V$505,3,FALSE)</f>
        <v>240</v>
      </c>
      <c r="AC54" s="54">
        <f>VLOOKUP($B54,Feb!$S$7:$V$505,4,FALSE)</f>
        <v>55</v>
      </c>
      <c r="AD54" s="54">
        <f t="shared" si="66"/>
        <v>2036.02400055</v>
      </c>
      <c r="AE54" s="54">
        <f t="shared" si="67"/>
        <v>3</v>
      </c>
      <c r="AF54" s="54">
        <f t="shared" si="68"/>
        <v>8</v>
      </c>
      <c r="AG54" s="59">
        <f>VLOOKUP($B54,Mar!$S$7:$V$505,2,FALSE)</f>
        <v>1882</v>
      </c>
      <c r="AH54" s="59">
        <f>VLOOKUP($B54,Mar!$S$7:$V$505,3,FALSE)</f>
        <v>240</v>
      </c>
      <c r="AI54" s="59">
        <f>VLOOKUP($B54,Mar!$S$7:$V$505,4,FALSE)</f>
        <v>40</v>
      </c>
      <c r="AJ54" s="59">
        <f t="shared" si="69"/>
        <v>1882.0240004</v>
      </c>
      <c r="AK54" s="59">
        <f t="shared" si="70"/>
        <v>6</v>
      </c>
      <c r="AL54" s="59">
        <f t="shared" si="71"/>
        <v>5</v>
      </c>
    </row>
    <row r="55" spans="2:58" ht="8" x14ac:dyDescent="0.2">
      <c r="B55" s="53" t="s">
        <v>533</v>
      </c>
      <c r="C55" s="53"/>
      <c r="D55" s="54"/>
      <c r="E55" s="54"/>
      <c r="F55" s="54">
        <f t="shared" si="54"/>
        <v>33</v>
      </c>
      <c r="G55" s="54">
        <f t="shared" si="55"/>
        <v>9360</v>
      </c>
      <c r="H55" s="55">
        <f t="shared" si="56"/>
        <v>1872</v>
      </c>
      <c r="I55" s="59">
        <f>VLOOKUP($B55,SeptOct!$S$7:$V$506,2,FALSE)</f>
        <v>1568</v>
      </c>
      <c r="J55" s="59">
        <f>VLOOKUP($B55,SeptOct!$S$7:$V$506,3,FALSE)</f>
        <v>237</v>
      </c>
      <c r="K55" s="59">
        <f>VLOOKUP($B55,SeptOct!$S$7:$V$506,4,FALSE)</f>
        <v>25</v>
      </c>
      <c r="L55" s="59">
        <f t="shared" si="57"/>
        <v>1568.02370025</v>
      </c>
      <c r="M55" s="59">
        <f t="shared" si="58"/>
        <v>4</v>
      </c>
      <c r="N55" s="59">
        <f t="shared" si="59"/>
        <v>7</v>
      </c>
      <c r="O55" s="54">
        <f>VLOOKUP($B55,Nov!$S$7:$V$506,2,FALSE)</f>
        <v>1923</v>
      </c>
      <c r="P55" s="54">
        <f>VLOOKUP($B55,Nov!$S$7:$V$506,3,FALSE)</f>
        <v>240</v>
      </c>
      <c r="Q55" s="54">
        <f>VLOOKUP($B55,Nov!$S$7:$V$506,4,FALSE)</f>
        <v>30</v>
      </c>
      <c r="R55" s="54">
        <f t="shared" si="60"/>
        <v>1923.0240002999999</v>
      </c>
      <c r="S55" s="54">
        <f t="shared" si="61"/>
        <v>5</v>
      </c>
      <c r="T55" s="54">
        <f t="shared" si="62"/>
        <v>6</v>
      </c>
      <c r="U55" s="59">
        <f>VLOOKUP($B55,DecJan!$S$7:$V$506,2,FALSE)</f>
        <v>1848</v>
      </c>
      <c r="V55" s="59">
        <f>VLOOKUP($B55,DecJan!$S$7:$V$506,3,FALSE)</f>
        <v>235</v>
      </c>
      <c r="W55" s="59">
        <f>VLOOKUP($B55,DecJan!$S$7:$V$506,4,FALSE)</f>
        <v>27</v>
      </c>
      <c r="X55" s="59">
        <f t="shared" si="63"/>
        <v>1848.0235002700001</v>
      </c>
      <c r="Y55" s="59">
        <f t="shared" si="64"/>
        <v>5</v>
      </c>
      <c r="Z55" s="59">
        <f t="shared" si="65"/>
        <v>6</v>
      </c>
      <c r="AA55" s="54">
        <f>VLOOKUP($B55,Feb!$S$7:$V$505,2,FALSE)</f>
        <v>1999</v>
      </c>
      <c r="AB55" s="54">
        <f>VLOOKUP($B55,Feb!$S$7:$V$505,3,FALSE)</f>
        <v>240</v>
      </c>
      <c r="AC55" s="54">
        <f>VLOOKUP($B55,Feb!$S$7:$V$505,4,FALSE)</f>
        <v>47</v>
      </c>
      <c r="AD55" s="54">
        <f t="shared" si="66"/>
        <v>1999.0240004699999</v>
      </c>
      <c r="AE55" s="54">
        <f t="shared" si="67"/>
        <v>6</v>
      </c>
      <c r="AF55" s="54">
        <f t="shared" si="68"/>
        <v>5</v>
      </c>
      <c r="AG55" s="59">
        <f>VLOOKUP($B55,Mar!$S$7:$V$505,2,FALSE)</f>
        <v>2022</v>
      </c>
      <c r="AH55" s="59">
        <f>VLOOKUP($B55,Mar!$S$7:$V$505,3,FALSE)</f>
        <v>240</v>
      </c>
      <c r="AI55" s="59">
        <f>VLOOKUP($B55,Mar!$S$7:$V$505,4,FALSE)</f>
        <v>50</v>
      </c>
      <c r="AJ55" s="59">
        <f t="shared" si="69"/>
        <v>2022.0240004999998</v>
      </c>
      <c r="AK55" s="59">
        <f t="shared" si="70"/>
        <v>2</v>
      </c>
      <c r="AL55" s="59">
        <f t="shared" si="71"/>
        <v>9</v>
      </c>
    </row>
    <row r="56" spans="2:58" ht="8" x14ac:dyDescent="0.2">
      <c r="B56" s="53" t="s">
        <v>536</v>
      </c>
      <c r="C56" s="53"/>
      <c r="D56" s="54"/>
      <c r="E56" s="54"/>
      <c r="F56" s="54">
        <f t="shared" si="54"/>
        <v>23</v>
      </c>
      <c r="G56" s="54">
        <f t="shared" si="55"/>
        <v>7486</v>
      </c>
      <c r="H56" s="55">
        <f t="shared" si="56"/>
        <v>1497.2</v>
      </c>
      <c r="I56" s="59">
        <f>VLOOKUP($B56,SeptOct!$S$7:$V$506,2,FALSE)</f>
        <v>499</v>
      </c>
      <c r="J56" s="59">
        <f>VLOOKUP($B56,SeptOct!$S$7:$V$506,3,FALSE)</f>
        <v>60</v>
      </c>
      <c r="K56" s="59">
        <f>VLOOKUP($B56,SeptOct!$S$7:$V$506,4,FALSE)</f>
        <v>14</v>
      </c>
      <c r="L56" s="59">
        <f t="shared" si="57"/>
        <v>499.00600013999997</v>
      </c>
      <c r="M56" s="59">
        <f t="shared" si="58"/>
        <v>12</v>
      </c>
      <c r="N56" s="59">
        <f t="shared" si="59"/>
        <v>0</v>
      </c>
      <c r="O56" s="54">
        <f>VLOOKUP($B56,Nov!$S$7:$V$506,2,FALSE)</f>
        <v>1974</v>
      </c>
      <c r="P56" s="54">
        <f>VLOOKUP($B56,Nov!$S$7:$V$506,3,FALSE)</f>
        <v>238</v>
      </c>
      <c r="Q56" s="54">
        <f>VLOOKUP($B56,Nov!$S$7:$V$506,4,FALSE)</f>
        <v>35</v>
      </c>
      <c r="R56" s="54">
        <f t="shared" si="60"/>
        <v>1974.0238003499999</v>
      </c>
      <c r="S56" s="54">
        <f t="shared" si="61"/>
        <v>3</v>
      </c>
      <c r="T56" s="54">
        <f t="shared" si="62"/>
        <v>8</v>
      </c>
      <c r="U56" s="59">
        <f>VLOOKUP($B56,DecJan!$S$7:$V$506,2,FALSE)</f>
        <v>997</v>
      </c>
      <c r="V56" s="59">
        <f>VLOOKUP($B56,DecJan!$S$7:$V$506,3,FALSE)</f>
        <v>120</v>
      </c>
      <c r="W56" s="59">
        <f>VLOOKUP($B56,DecJan!$S$7:$V$506,4,FALSE)</f>
        <v>19</v>
      </c>
      <c r="X56" s="59">
        <f t="shared" si="63"/>
        <v>997.01200018999998</v>
      </c>
      <c r="Y56" s="59">
        <f t="shared" si="64"/>
        <v>12</v>
      </c>
      <c r="Z56" s="59">
        <f t="shared" si="65"/>
        <v>0</v>
      </c>
      <c r="AA56" s="54">
        <f>VLOOKUP($B56,Feb!$S$7:$V$505,2,FALSE)</f>
        <v>2021</v>
      </c>
      <c r="AB56" s="54">
        <f>VLOOKUP($B56,Feb!$S$7:$V$505,3,FALSE)</f>
        <v>240</v>
      </c>
      <c r="AC56" s="54">
        <f>VLOOKUP($B56,Feb!$S$7:$V$505,4,FALSE)</f>
        <v>45</v>
      </c>
      <c r="AD56" s="54">
        <f t="shared" si="66"/>
        <v>2021.0240004499999</v>
      </c>
      <c r="AE56" s="54">
        <f t="shared" si="67"/>
        <v>4</v>
      </c>
      <c r="AF56" s="54">
        <f t="shared" si="68"/>
        <v>7</v>
      </c>
      <c r="AG56" s="59">
        <f>VLOOKUP($B56,Mar!$S$7:$V$505,2,FALSE)</f>
        <v>1995</v>
      </c>
      <c r="AH56" s="59">
        <f>VLOOKUP($B56,Mar!$S$7:$V$505,3,FALSE)</f>
        <v>240</v>
      </c>
      <c r="AI56" s="59">
        <f>VLOOKUP($B56,Mar!$S$7:$V$505,4,FALSE)</f>
        <v>38</v>
      </c>
      <c r="AJ56" s="59">
        <f t="shared" si="69"/>
        <v>1995.02400038</v>
      </c>
      <c r="AK56" s="59">
        <f t="shared" si="70"/>
        <v>3</v>
      </c>
      <c r="AL56" s="59">
        <f t="shared" si="71"/>
        <v>8</v>
      </c>
    </row>
    <row r="57" spans="2:58" ht="8" x14ac:dyDescent="0.2">
      <c r="B57" s="53" t="s">
        <v>532</v>
      </c>
      <c r="C57" s="53"/>
      <c r="D57" s="54"/>
      <c r="E57" s="54"/>
      <c r="F57" s="54">
        <f t="shared" si="54"/>
        <v>20</v>
      </c>
      <c r="G57" s="54">
        <f t="shared" si="55"/>
        <v>6975</v>
      </c>
      <c r="H57" s="55">
        <f t="shared" si="56"/>
        <v>1743.75</v>
      </c>
      <c r="I57" s="59">
        <f>VLOOKUP($B57,SeptOct!$S$7:$V$506,2,FALSE)</f>
        <v>1415</v>
      </c>
      <c r="J57" s="59">
        <f>VLOOKUP($B57,SeptOct!$S$7:$V$506,3,FALSE)</f>
        <v>222</v>
      </c>
      <c r="K57" s="59">
        <f>VLOOKUP($B57,SeptOct!$S$7:$V$506,4,FALSE)</f>
        <v>16</v>
      </c>
      <c r="L57" s="59">
        <f t="shared" si="57"/>
        <v>1415.02220016</v>
      </c>
      <c r="M57" s="59">
        <f t="shared" si="58"/>
        <v>6</v>
      </c>
      <c r="N57" s="59">
        <f t="shared" si="59"/>
        <v>5</v>
      </c>
      <c r="O57" s="54">
        <f>VLOOKUP($B57,Nov!$S$7:$V$506,2,FALSE)</f>
        <v>1950</v>
      </c>
      <c r="P57" s="54">
        <f>VLOOKUP($B57,Nov!$S$7:$V$506,3,FALSE)</f>
        <v>240</v>
      </c>
      <c r="Q57" s="54">
        <f>VLOOKUP($B57,Nov!$S$7:$V$506,4,FALSE)</f>
        <v>42</v>
      </c>
      <c r="R57" s="54">
        <f t="shared" si="60"/>
        <v>1950.02400042</v>
      </c>
      <c r="S57" s="54">
        <f t="shared" si="61"/>
        <v>4</v>
      </c>
      <c r="T57" s="54">
        <f t="shared" si="62"/>
        <v>7</v>
      </c>
      <c r="U57" s="59">
        <f>VLOOKUP($B57,DecJan!$S$7:$V$506,2,FALSE)</f>
        <v>1859</v>
      </c>
      <c r="V57" s="59">
        <f>VLOOKUP($B57,DecJan!$S$7:$V$506,3,FALSE)</f>
        <v>240</v>
      </c>
      <c r="W57" s="59">
        <f>VLOOKUP($B57,DecJan!$S$7:$V$506,4,FALSE)</f>
        <v>17</v>
      </c>
      <c r="X57" s="59">
        <f t="shared" si="63"/>
        <v>1859.0240001699999</v>
      </c>
      <c r="Y57" s="59">
        <f t="shared" si="64"/>
        <v>4</v>
      </c>
      <c r="Z57" s="59">
        <f t="shared" si="65"/>
        <v>7</v>
      </c>
      <c r="AA57" s="54">
        <f>VLOOKUP($B57,Feb!$S$7:$V$505,2,FALSE)</f>
        <v>1751</v>
      </c>
      <c r="AB57" s="54">
        <f>VLOOKUP($B57,Feb!$S$7:$V$505,3,FALSE)</f>
        <v>240</v>
      </c>
      <c r="AC57" s="54">
        <f>VLOOKUP($B57,Feb!$S$7:$V$505,4,FALSE)</f>
        <v>24</v>
      </c>
      <c r="AD57" s="54">
        <f t="shared" si="66"/>
        <v>1751.0240002399999</v>
      </c>
      <c r="AE57" s="54">
        <f t="shared" si="67"/>
        <v>10</v>
      </c>
      <c r="AF57" s="54">
        <f t="shared" si="68"/>
        <v>1</v>
      </c>
      <c r="AG57" s="59"/>
      <c r="AH57" s="59"/>
      <c r="AI57" s="59"/>
      <c r="AJ57" s="59">
        <f t="shared" si="69"/>
        <v>0</v>
      </c>
      <c r="AK57" s="59">
        <f t="shared" si="70"/>
        <v>12</v>
      </c>
      <c r="AL57" s="59">
        <f t="shared" si="71"/>
        <v>0</v>
      </c>
    </row>
    <row r="58" spans="2:58" ht="8" x14ac:dyDescent="0.2">
      <c r="B58" s="53" t="s">
        <v>535</v>
      </c>
      <c r="C58" s="53"/>
      <c r="D58" s="54"/>
      <c r="E58" s="54"/>
      <c r="F58" s="54">
        <f t="shared" si="54"/>
        <v>19</v>
      </c>
      <c r="G58" s="54">
        <f t="shared" si="55"/>
        <v>7276</v>
      </c>
      <c r="H58" s="55">
        <f t="shared" si="56"/>
        <v>1455.2</v>
      </c>
      <c r="I58" s="59">
        <f>VLOOKUP($B58,SeptOct!$S$7:$V$506,2,FALSE)</f>
        <v>1608</v>
      </c>
      <c r="J58" s="59">
        <f>VLOOKUP($B58,SeptOct!$S$7:$V$506,3,FALSE)</f>
        <v>229</v>
      </c>
      <c r="K58" s="59">
        <f>VLOOKUP($B58,SeptOct!$S$7:$V$506,4,FALSE)</f>
        <v>24</v>
      </c>
      <c r="L58" s="59">
        <f t="shared" si="57"/>
        <v>1608.0229002399999</v>
      </c>
      <c r="M58" s="59">
        <f t="shared" si="58"/>
        <v>3</v>
      </c>
      <c r="N58" s="59">
        <f t="shared" si="59"/>
        <v>8</v>
      </c>
      <c r="O58" s="54">
        <f>VLOOKUP($B58,Nov!$S$7:$V$506,2,FALSE)</f>
        <v>1776</v>
      </c>
      <c r="P58" s="54">
        <f>VLOOKUP($B58,Nov!$S$7:$V$506,3,FALSE)</f>
        <v>240</v>
      </c>
      <c r="Q58" s="54">
        <f>VLOOKUP($B58,Nov!$S$7:$V$506,4,FALSE)</f>
        <v>23</v>
      </c>
      <c r="R58" s="54">
        <f t="shared" si="60"/>
        <v>1776.02400023</v>
      </c>
      <c r="S58" s="54">
        <f t="shared" si="61"/>
        <v>10</v>
      </c>
      <c r="T58" s="54">
        <f t="shared" si="62"/>
        <v>1</v>
      </c>
      <c r="U58" s="59">
        <v>0</v>
      </c>
      <c r="V58" s="59">
        <v>0</v>
      </c>
      <c r="W58" s="59">
        <v>0</v>
      </c>
      <c r="X58" s="59">
        <f t="shared" si="63"/>
        <v>0</v>
      </c>
      <c r="Y58" s="59">
        <f t="shared" si="64"/>
        <v>15</v>
      </c>
      <c r="Z58" s="59">
        <f t="shared" si="65"/>
        <v>0</v>
      </c>
      <c r="AA58" s="54">
        <f>VLOOKUP($B58,Feb!$S$7:$V$505,2,FALSE)</f>
        <v>1961</v>
      </c>
      <c r="AB58" s="54">
        <f>VLOOKUP($B58,Feb!$S$7:$V$505,3,FALSE)</f>
        <v>238</v>
      </c>
      <c r="AC58" s="54">
        <f>VLOOKUP($B58,Feb!$S$7:$V$505,4,FALSE)</f>
        <v>40</v>
      </c>
      <c r="AD58" s="54">
        <f t="shared" si="66"/>
        <v>1961.0238004</v>
      </c>
      <c r="AE58" s="54">
        <f t="shared" si="67"/>
        <v>7</v>
      </c>
      <c r="AF58" s="54">
        <f t="shared" si="68"/>
        <v>4</v>
      </c>
      <c r="AG58" s="59">
        <f>VLOOKUP($B58,Mar!$S$7:$V$505,2,FALSE)</f>
        <v>1931</v>
      </c>
      <c r="AH58" s="59">
        <f>VLOOKUP($B58,Mar!$S$7:$V$505,3,FALSE)</f>
        <v>240</v>
      </c>
      <c r="AI58" s="59">
        <f>VLOOKUP($B58,Mar!$S$7:$V$505,4,FALSE)</f>
        <v>41</v>
      </c>
      <c r="AJ58" s="59">
        <f t="shared" si="69"/>
        <v>1931.0240004099999</v>
      </c>
      <c r="AK58" s="59">
        <f t="shared" si="70"/>
        <v>5</v>
      </c>
      <c r="AL58" s="59">
        <f t="shared" si="71"/>
        <v>6</v>
      </c>
    </row>
    <row r="59" spans="2:58" ht="8" x14ac:dyDescent="0.2">
      <c r="B59" s="53" t="s">
        <v>528</v>
      </c>
      <c r="C59" s="53"/>
      <c r="D59" s="54"/>
      <c r="E59" s="54"/>
      <c r="F59" s="54">
        <f t="shared" si="54"/>
        <v>18</v>
      </c>
      <c r="G59" s="54">
        <f t="shared" si="55"/>
        <v>6950</v>
      </c>
      <c r="H59" s="55">
        <f t="shared" si="56"/>
        <v>1737.5</v>
      </c>
      <c r="I59" s="59">
        <f>VLOOKUP($B59,SeptOct!$S$7:$V$506,2,FALSE)</f>
        <v>1639</v>
      </c>
      <c r="J59" s="59">
        <f>VLOOKUP($B59,SeptOct!$S$7:$V$506,3,FALSE)</f>
        <v>240</v>
      </c>
      <c r="K59" s="59">
        <f>VLOOKUP($B59,SeptOct!$S$7:$V$506,4,FALSE)</f>
        <v>18</v>
      </c>
      <c r="L59" s="59">
        <f t="shared" si="57"/>
        <v>1639.0240001799998</v>
      </c>
      <c r="M59" s="59">
        <f t="shared" si="58"/>
        <v>2</v>
      </c>
      <c r="N59" s="59">
        <f t="shared" si="59"/>
        <v>9</v>
      </c>
      <c r="O59" s="54">
        <f>VLOOKUP($B59,Nov!$S$7:$V$506,2,FALSE)</f>
        <v>1783</v>
      </c>
      <c r="P59" s="54">
        <f>VLOOKUP($B59,Nov!$S$7:$V$506,3,FALSE)</f>
        <v>240</v>
      </c>
      <c r="Q59" s="54">
        <f>VLOOKUP($B59,Nov!$S$7:$V$506,4,FALSE)</f>
        <v>24</v>
      </c>
      <c r="R59" s="54">
        <f t="shared" si="60"/>
        <v>1783.0240002399999</v>
      </c>
      <c r="S59" s="54">
        <f t="shared" si="61"/>
        <v>9</v>
      </c>
      <c r="T59" s="54">
        <f t="shared" si="62"/>
        <v>2</v>
      </c>
      <c r="U59" s="59">
        <f>VLOOKUP($B59,DecJan!$S$7:$V$506,2,FALSE)</f>
        <v>1696</v>
      </c>
      <c r="V59" s="59">
        <f>VLOOKUP($B59,DecJan!$S$7:$V$506,3,FALSE)</f>
        <v>239</v>
      </c>
      <c r="W59" s="59">
        <f>VLOOKUP($B59,DecJan!$S$7:$V$506,4,FALSE)</f>
        <v>20</v>
      </c>
      <c r="X59" s="59">
        <f t="shared" si="63"/>
        <v>1696.0239001999998</v>
      </c>
      <c r="Y59" s="59">
        <f t="shared" si="64"/>
        <v>7</v>
      </c>
      <c r="Z59" s="59">
        <f t="shared" si="65"/>
        <v>4</v>
      </c>
      <c r="AA59" s="54">
        <f>VLOOKUP($B59,Feb!$S$7:$V$505,2,FALSE)</f>
        <v>1832</v>
      </c>
      <c r="AB59" s="54">
        <f>VLOOKUP($B59,Feb!$S$7:$V$505,3,FALSE)</f>
        <v>240</v>
      </c>
      <c r="AC59" s="54">
        <f>VLOOKUP($B59,Feb!$S$7:$V$505,4,FALSE)</f>
        <v>22</v>
      </c>
      <c r="AD59" s="54">
        <f t="shared" si="66"/>
        <v>1832.0240002199998</v>
      </c>
      <c r="AE59" s="54">
        <f t="shared" si="67"/>
        <v>8</v>
      </c>
      <c r="AF59" s="54">
        <f t="shared" si="68"/>
        <v>3</v>
      </c>
      <c r="AG59" s="59"/>
      <c r="AH59" s="59"/>
      <c r="AI59" s="59"/>
      <c r="AJ59" s="59">
        <f t="shared" si="69"/>
        <v>0</v>
      </c>
      <c r="AK59" s="59">
        <f t="shared" si="70"/>
        <v>12</v>
      </c>
      <c r="AL59" s="59">
        <f t="shared" si="71"/>
        <v>0</v>
      </c>
    </row>
    <row r="60" spans="2:58" ht="8" x14ac:dyDescent="0.2">
      <c r="B60" s="53" t="s">
        <v>542</v>
      </c>
      <c r="C60" s="53"/>
      <c r="D60" s="54"/>
      <c r="E60" s="54"/>
      <c r="F60" s="54">
        <f t="shared" si="54"/>
        <v>16</v>
      </c>
      <c r="G60" s="54">
        <f t="shared" si="55"/>
        <v>5728</v>
      </c>
      <c r="H60" s="55">
        <f t="shared" si="56"/>
        <v>1432</v>
      </c>
      <c r="I60" s="59">
        <v>0</v>
      </c>
      <c r="J60" s="59">
        <v>0</v>
      </c>
      <c r="K60" s="59">
        <v>0</v>
      </c>
      <c r="L60" s="59">
        <f t="shared" si="57"/>
        <v>0</v>
      </c>
      <c r="M60" s="59">
        <f t="shared" si="58"/>
        <v>14</v>
      </c>
      <c r="N60" s="59">
        <f t="shared" si="59"/>
        <v>0</v>
      </c>
      <c r="O60" s="54">
        <f>VLOOKUP($B60,Nov!$S$7:$V$506,2,FALSE)</f>
        <v>1918</v>
      </c>
      <c r="P60" s="54">
        <f>VLOOKUP($B60,Nov!$S$7:$V$506,3,FALSE)</f>
        <v>239</v>
      </c>
      <c r="Q60" s="54">
        <f>VLOOKUP($B60,Nov!$S$7:$V$506,4,FALSE)</f>
        <v>36</v>
      </c>
      <c r="R60" s="54">
        <f t="shared" si="60"/>
        <v>1918.02390036</v>
      </c>
      <c r="S60" s="54">
        <f t="shared" si="61"/>
        <v>6</v>
      </c>
      <c r="T60" s="54">
        <f t="shared" si="62"/>
        <v>5</v>
      </c>
      <c r="U60" s="59">
        <f>VLOOKUP($B60,DecJan!$S$7:$V$506,2,FALSE)</f>
        <v>1792</v>
      </c>
      <c r="V60" s="59">
        <f>VLOOKUP($B60,DecJan!$S$7:$V$506,3,FALSE)</f>
        <v>240</v>
      </c>
      <c r="W60" s="59">
        <f>VLOOKUP($B60,DecJan!$S$7:$V$506,4,FALSE)</f>
        <v>33</v>
      </c>
      <c r="X60" s="59">
        <f t="shared" si="63"/>
        <v>1792.0240003299998</v>
      </c>
      <c r="Y60" s="59">
        <f t="shared" si="64"/>
        <v>6</v>
      </c>
      <c r="Z60" s="59">
        <f t="shared" si="65"/>
        <v>5</v>
      </c>
      <c r="AA60" s="54">
        <f>VLOOKUP($B60,Feb!$S$7:$V$505,2,FALSE)</f>
        <v>2018</v>
      </c>
      <c r="AB60" s="54">
        <f>VLOOKUP($B60,Feb!$S$7:$V$505,3,FALSE)</f>
        <v>240</v>
      </c>
      <c r="AC60" s="54">
        <f>VLOOKUP($B60,Feb!$S$7:$V$505,4,FALSE)</f>
        <v>37</v>
      </c>
      <c r="AD60" s="54">
        <f t="shared" si="66"/>
        <v>2018.0240003699998</v>
      </c>
      <c r="AE60" s="54">
        <f t="shared" si="67"/>
        <v>5</v>
      </c>
      <c r="AF60" s="54">
        <f t="shared" si="68"/>
        <v>6</v>
      </c>
      <c r="AG60" s="59"/>
      <c r="AH60" s="59"/>
      <c r="AI60" s="59"/>
      <c r="AJ60" s="59">
        <f t="shared" si="69"/>
        <v>0</v>
      </c>
      <c r="AK60" s="59">
        <f t="shared" si="70"/>
        <v>12</v>
      </c>
      <c r="AL60" s="59">
        <f t="shared" si="71"/>
        <v>0</v>
      </c>
    </row>
    <row r="61" spans="2:58" ht="8" x14ac:dyDescent="0.2">
      <c r="B61" s="53" t="s">
        <v>529</v>
      </c>
      <c r="C61" s="53"/>
      <c r="D61" s="54"/>
      <c r="E61" s="54"/>
      <c r="F61" s="54">
        <f t="shared" si="54"/>
        <v>11</v>
      </c>
      <c r="G61" s="54">
        <f t="shared" si="55"/>
        <v>7773</v>
      </c>
      <c r="H61" s="55">
        <f t="shared" si="56"/>
        <v>1554.6</v>
      </c>
      <c r="I61" s="59">
        <f>VLOOKUP($B61,SeptOct!$S$7:$V$506,2,FALSE)</f>
        <v>978</v>
      </c>
      <c r="J61" s="59">
        <f>VLOOKUP($B61,SeptOct!$S$7:$V$506,3,FALSE)</f>
        <v>170</v>
      </c>
      <c r="K61" s="59">
        <f>VLOOKUP($B61,SeptOct!$S$7:$V$506,4,FALSE)</f>
        <v>3</v>
      </c>
      <c r="L61" s="59">
        <f t="shared" si="57"/>
        <v>978.01700003000008</v>
      </c>
      <c r="M61" s="59">
        <f t="shared" si="58"/>
        <v>8</v>
      </c>
      <c r="N61" s="59">
        <f t="shared" si="59"/>
        <v>3</v>
      </c>
      <c r="O61" s="54">
        <f>VLOOKUP($B61,Nov!$S$7:$V$506,2,FALSE)</f>
        <v>1678</v>
      </c>
      <c r="P61" s="54">
        <f>VLOOKUP($B61,Nov!$S$7:$V$506,3,FALSE)</f>
        <v>240</v>
      </c>
      <c r="Q61" s="54">
        <f>VLOOKUP($B61,Nov!$S$7:$V$506,4,FALSE)</f>
        <v>18</v>
      </c>
      <c r="R61" s="54">
        <f t="shared" si="60"/>
        <v>1678.0240001799998</v>
      </c>
      <c r="S61" s="54">
        <f t="shared" si="61"/>
        <v>11</v>
      </c>
      <c r="T61" s="54">
        <f t="shared" si="62"/>
        <v>0</v>
      </c>
      <c r="U61" s="59">
        <f>VLOOKUP($B61,DecJan!$S$7:$V$506,2,FALSE)</f>
        <v>1478</v>
      </c>
      <c r="V61" s="59">
        <f>VLOOKUP($B61,DecJan!$S$7:$V$506,3,FALSE)</f>
        <v>230</v>
      </c>
      <c r="W61" s="59">
        <f>VLOOKUP($B61,DecJan!$S$7:$V$506,4,FALSE)</f>
        <v>17</v>
      </c>
      <c r="X61" s="59">
        <f t="shared" si="63"/>
        <v>1478.0230001699999</v>
      </c>
      <c r="Y61" s="59">
        <f t="shared" si="64"/>
        <v>9</v>
      </c>
      <c r="Z61" s="59">
        <f t="shared" si="65"/>
        <v>2</v>
      </c>
      <c r="AA61" s="54">
        <f>VLOOKUP($B61,Feb!$S$7:$V$505,2,FALSE)</f>
        <v>1789</v>
      </c>
      <c r="AB61" s="54">
        <f>VLOOKUP($B61,Feb!$S$7:$V$505,3,FALSE)</f>
        <v>240</v>
      </c>
      <c r="AC61" s="54">
        <f>VLOOKUP($B61,Feb!$S$7:$V$505,4,FALSE)</f>
        <v>25</v>
      </c>
      <c r="AD61" s="54">
        <f t="shared" si="66"/>
        <v>1789.02400025</v>
      </c>
      <c r="AE61" s="54">
        <f t="shared" si="67"/>
        <v>9</v>
      </c>
      <c r="AF61" s="54">
        <f t="shared" si="68"/>
        <v>2</v>
      </c>
      <c r="AG61" s="59">
        <f>VLOOKUP($B61,Mar!$S$7:$V$505,2,FALSE)</f>
        <v>1850</v>
      </c>
      <c r="AH61" s="59">
        <f>VLOOKUP($B61,Mar!$S$7:$V$505,3,FALSE)</f>
        <v>239</v>
      </c>
      <c r="AI61" s="59">
        <f>VLOOKUP($B61,Mar!$S$7:$V$505,4,FALSE)</f>
        <v>20</v>
      </c>
      <c r="AJ61" s="59">
        <f t="shared" si="69"/>
        <v>1850.0239001999998</v>
      </c>
      <c r="AK61" s="59">
        <f t="shared" si="70"/>
        <v>7</v>
      </c>
      <c r="AL61" s="59">
        <f t="shared" si="71"/>
        <v>4</v>
      </c>
    </row>
    <row r="62" spans="2:58" ht="8" x14ac:dyDescent="0.2">
      <c r="B62" s="53" t="s">
        <v>527</v>
      </c>
      <c r="C62" s="53"/>
      <c r="D62" s="54"/>
      <c r="E62" s="54"/>
      <c r="F62" s="54">
        <f t="shared" si="54"/>
        <v>8</v>
      </c>
      <c r="G62" s="54">
        <f t="shared" si="55"/>
        <v>6266</v>
      </c>
      <c r="H62" s="55">
        <f t="shared" si="56"/>
        <v>1253.2</v>
      </c>
      <c r="I62" s="59">
        <f>VLOOKUP($B62,SeptOct!$S$7:$V$506,2,FALSE)</f>
        <v>1150</v>
      </c>
      <c r="J62" s="59">
        <f>VLOOKUP($B62,SeptOct!$S$7:$V$506,3,FALSE)</f>
        <v>210</v>
      </c>
      <c r="K62" s="59">
        <f>VLOOKUP($B62,SeptOct!$S$7:$V$506,4,FALSE)</f>
        <v>8</v>
      </c>
      <c r="L62" s="59">
        <f t="shared" si="57"/>
        <v>1150.02100008</v>
      </c>
      <c r="M62" s="59">
        <f t="shared" si="58"/>
        <v>7</v>
      </c>
      <c r="N62" s="59">
        <f t="shared" si="59"/>
        <v>4</v>
      </c>
      <c r="O62" s="54">
        <f>VLOOKUP($B62,Nov!$S$7:$V$506,2,FALSE)</f>
        <v>1578</v>
      </c>
      <c r="P62" s="54">
        <f>VLOOKUP($B62,Nov!$S$7:$V$506,3,FALSE)</f>
        <v>236</v>
      </c>
      <c r="Q62" s="54">
        <f>VLOOKUP($B62,Nov!$S$7:$V$506,4,FALSE)</f>
        <v>10</v>
      </c>
      <c r="R62" s="54">
        <f t="shared" si="60"/>
        <v>1578.0236001000001</v>
      </c>
      <c r="S62" s="54">
        <f t="shared" si="61"/>
        <v>12</v>
      </c>
      <c r="T62" s="54">
        <f t="shared" si="62"/>
        <v>0</v>
      </c>
      <c r="U62" s="59">
        <f>VLOOKUP($B62,DecJan!$S$7:$V$506,2,FALSE)</f>
        <v>1561</v>
      </c>
      <c r="V62" s="59">
        <f>VLOOKUP($B62,DecJan!$S$7:$V$506,3,FALSE)</f>
        <v>234</v>
      </c>
      <c r="W62" s="59">
        <f>VLOOKUP($B62,DecJan!$S$7:$V$506,4,FALSE)</f>
        <v>18</v>
      </c>
      <c r="X62" s="59">
        <f t="shared" si="63"/>
        <v>1561.02340018</v>
      </c>
      <c r="Y62" s="59">
        <f t="shared" si="64"/>
        <v>8</v>
      </c>
      <c r="Z62" s="59">
        <f t="shared" si="65"/>
        <v>3</v>
      </c>
      <c r="AA62" s="54">
        <f>VLOOKUP($B62,Feb!$S$7:$V$505,2,FALSE)</f>
        <v>711</v>
      </c>
      <c r="AB62" s="54">
        <f>VLOOKUP($B62,Feb!$S$7:$V$505,3,FALSE)</f>
        <v>114</v>
      </c>
      <c r="AC62" s="54">
        <f>VLOOKUP($B62,Feb!$S$7:$V$505,4,FALSE)</f>
        <v>2</v>
      </c>
      <c r="AD62" s="54">
        <f t="shared" si="66"/>
        <v>711.01140002</v>
      </c>
      <c r="AE62" s="54">
        <f t="shared" si="67"/>
        <v>14</v>
      </c>
      <c r="AF62" s="54">
        <f t="shared" si="68"/>
        <v>0</v>
      </c>
      <c r="AG62" s="59">
        <f>VLOOKUP($B62,Mar!$S$7:$V$505,2,FALSE)</f>
        <v>1266</v>
      </c>
      <c r="AH62" s="59">
        <f>VLOOKUP($B62,Mar!$S$7:$V$505,3,FALSE)</f>
        <v>215</v>
      </c>
      <c r="AI62" s="59">
        <f>VLOOKUP($B62,Mar!$S$7:$V$505,4,FALSE)</f>
        <v>3</v>
      </c>
      <c r="AJ62" s="59">
        <f t="shared" si="69"/>
        <v>1266.02150003</v>
      </c>
      <c r="AK62" s="59">
        <f t="shared" si="70"/>
        <v>10</v>
      </c>
      <c r="AL62" s="59">
        <f t="shared" si="71"/>
        <v>1</v>
      </c>
    </row>
    <row r="63" spans="2:58" ht="8" x14ac:dyDescent="0.2">
      <c r="B63" s="53" t="s">
        <v>526</v>
      </c>
      <c r="C63" s="53"/>
      <c r="D63" s="54"/>
      <c r="E63" s="54"/>
      <c r="F63" s="54">
        <f t="shared" si="54"/>
        <v>4</v>
      </c>
      <c r="G63" s="54">
        <f t="shared" si="55"/>
        <v>5714</v>
      </c>
      <c r="H63" s="55">
        <f t="shared" si="56"/>
        <v>1142.8</v>
      </c>
      <c r="I63" s="59">
        <f>VLOOKUP($B63,SeptOct!$S$7:$V$506,2,FALSE)</f>
        <v>647</v>
      </c>
      <c r="J63" s="59">
        <f>VLOOKUP($B63,SeptOct!$S$7:$V$506,3,FALSE)</f>
        <v>133</v>
      </c>
      <c r="K63" s="59">
        <f>VLOOKUP($B63,SeptOct!$S$7:$V$506,4,FALSE)</f>
        <v>1</v>
      </c>
      <c r="L63" s="59">
        <f t="shared" si="57"/>
        <v>647.01330000999997</v>
      </c>
      <c r="M63" s="59">
        <f t="shared" si="58"/>
        <v>10</v>
      </c>
      <c r="N63" s="59">
        <f t="shared" si="59"/>
        <v>1</v>
      </c>
      <c r="O63" s="54">
        <f>VLOOKUP($B63,Nov!$S$7:$V$506,2,FALSE)</f>
        <v>1472</v>
      </c>
      <c r="P63" s="54">
        <f>VLOOKUP($B63,Nov!$S$7:$V$506,3,FALSE)</f>
        <v>232</v>
      </c>
      <c r="Q63" s="54">
        <f>VLOOKUP($B63,Nov!$S$7:$V$506,4,FALSE)</f>
        <v>14</v>
      </c>
      <c r="R63" s="54">
        <f t="shared" si="60"/>
        <v>1472.0232001400002</v>
      </c>
      <c r="S63" s="54">
        <f t="shared" si="61"/>
        <v>14</v>
      </c>
      <c r="T63" s="54">
        <f t="shared" si="62"/>
        <v>0</v>
      </c>
      <c r="U63" s="59">
        <f>VLOOKUP($B63,DecJan!$S$7:$V$506,2,FALSE)</f>
        <v>1457</v>
      </c>
      <c r="V63" s="59">
        <f>VLOOKUP($B63,DecJan!$S$7:$V$506,3,FALSE)</f>
        <v>235</v>
      </c>
      <c r="W63" s="59">
        <f>VLOOKUP($B63,DecJan!$S$7:$V$506,4,FALSE)</f>
        <v>12</v>
      </c>
      <c r="X63" s="59">
        <f t="shared" si="63"/>
        <v>1457.0235001200001</v>
      </c>
      <c r="Y63" s="59">
        <f t="shared" si="64"/>
        <v>10</v>
      </c>
      <c r="Z63" s="59">
        <f t="shared" si="65"/>
        <v>1</v>
      </c>
      <c r="AA63" s="54">
        <f>VLOOKUP($B63,Feb!$S$7:$V$505,2,FALSE)</f>
        <v>650</v>
      </c>
      <c r="AB63" s="54">
        <f>VLOOKUP($B63,Feb!$S$7:$V$505,3,FALSE)</f>
        <v>113</v>
      </c>
      <c r="AC63" s="54">
        <f>VLOOKUP($B63,Feb!$S$7:$V$505,4,FALSE)</f>
        <v>5</v>
      </c>
      <c r="AD63" s="54">
        <f t="shared" si="66"/>
        <v>650.01130005000005</v>
      </c>
      <c r="AE63" s="54">
        <f t="shared" si="67"/>
        <v>16</v>
      </c>
      <c r="AF63" s="54">
        <f t="shared" si="68"/>
        <v>0</v>
      </c>
      <c r="AG63" s="59">
        <f>VLOOKUP($B63,Mar!$S$7:$V$505,2,FALSE)</f>
        <v>1488</v>
      </c>
      <c r="AH63" s="59">
        <f>VLOOKUP($B63,Mar!$S$7:$V$505,3,FALSE)</f>
        <v>229</v>
      </c>
      <c r="AI63" s="59">
        <f>VLOOKUP($B63,Mar!$S$7:$V$505,4,FALSE)</f>
        <v>26</v>
      </c>
      <c r="AJ63" s="59">
        <f t="shared" si="69"/>
        <v>1488.0229002599999</v>
      </c>
      <c r="AK63" s="59">
        <f t="shared" si="70"/>
        <v>9</v>
      </c>
      <c r="AL63" s="59">
        <f t="shared" si="71"/>
        <v>2</v>
      </c>
    </row>
    <row r="64" spans="2:58" ht="8" x14ac:dyDescent="0.2">
      <c r="B64" s="53" t="s">
        <v>539</v>
      </c>
      <c r="C64" s="53"/>
      <c r="D64" s="54"/>
      <c r="E64" s="54"/>
      <c r="F64" s="54">
        <f t="shared" si="54"/>
        <v>3</v>
      </c>
      <c r="G64" s="54">
        <f t="shared" si="55"/>
        <v>3535</v>
      </c>
      <c r="H64" s="55">
        <f t="shared" si="56"/>
        <v>883.75</v>
      </c>
      <c r="I64" s="59">
        <v>0</v>
      </c>
      <c r="J64" s="59">
        <v>0</v>
      </c>
      <c r="K64" s="59">
        <v>0</v>
      </c>
      <c r="L64" s="59">
        <f t="shared" si="57"/>
        <v>0</v>
      </c>
      <c r="M64" s="59">
        <f t="shared" si="58"/>
        <v>14</v>
      </c>
      <c r="N64" s="59">
        <f t="shared" si="59"/>
        <v>0</v>
      </c>
      <c r="O64" s="54">
        <f>VLOOKUP($B64,Nov!$S$7:$V$506,2,FALSE)</f>
        <v>1794</v>
      </c>
      <c r="P64" s="54">
        <f>VLOOKUP($B64,Nov!$S$7:$V$506,3,FALSE)</f>
        <v>60</v>
      </c>
      <c r="Q64" s="54">
        <f>VLOOKUP($B64,Nov!$S$7:$V$506,4,FALSE)</f>
        <v>5</v>
      </c>
      <c r="R64" s="54">
        <f t="shared" si="60"/>
        <v>1794.00600005</v>
      </c>
      <c r="S64" s="54">
        <f t="shared" si="61"/>
        <v>8</v>
      </c>
      <c r="T64" s="54">
        <f t="shared" si="62"/>
        <v>3</v>
      </c>
      <c r="U64" s="59">
        <v>0</v>
      </c>
      <c r="V64" s="59">
        <v>0</v>
      </c>
      <c r="W64" s="59">
        <v>0</v>
      </c>
      <c r="X64" s="59">
        <f t="shared" si="63"/>
        <v>0</v>
      </c>
      <c r="Y64" s="59">
        <f t="shared" si="64"/>
        <v>15</v>
      </c>
      <c r="Z64" s="59">
        <f t="shared" si="65"/>
        <v>0</v>
      </c>
      <c r="AA64" s="54">
        <f>VLOOKUP($B64,Feb!$S$7:$V$505,2,FALSE)</f>
        <v>1741</v>
      </c>
      <c r="AB64" s="54">
        <f>VLOOKUP($B64,Feb!$S$7:$V$505,3,FALSE)</f>
        <v>237</v>
      </c>
      <c r="AC64" s="54">
        <f>VLOOKUP($B64,Feb!$S$7:$V$505,4,FALSE)</f>
        <v>17</v>
      </c>
      <c r="AD64" s="54">
        <f t="shared" si="66"/>
        <v>1741.02370017</v>
      </c>
      <c r="AE64" s="54">
        <f t="shared" si="67"/>
        <v>11</v>
      </c>
      <c r="AF64" s="54">
        <f t="shared" si="68"/>
        <v>0</v>
      </c>
      <c r="AG64" s="59"/>
      <c r="AH64" s="59"/>
      <c r="AI64" s="59"/>
      <c r="AJ64" s="59">
        <f t="shared" si="69"/>
        <v>0</v>
      </c>
      <c r="AK64" s="59">
        <f t="shared" si="70"/>
        <v>12</v>
      </c>
      <c r="AL64" s="59">
        <f t="shared" si="71"/>
        <v>0</v>
      </c>
    </row>
    <row r="65" spans="2:58" ht="8" x14ac:dyDescent="0.2">
      <c r="B65" s="53" t="s">
        <v>537</v>
      </c>
      <c r="C65" s="53"/>
      <c r="D65" s="54"/>
      <c r="E65" s="54"/>
      <c r="F65" s="54">
        <f t="shared" si="54"/>
        <v>3</v>
      </c>
      <c r="G65" s="54">
        <f t="shared" si="55"/>
        <v>5913</v>
      </c>
      <c r="H65" s="55">
        <f t="shared" si="56"/>
        <v>1182.5999999999999</v>
      </c>
      <c r="I65" s="59">
        <f>VLOOKUP($B65,SeptOct!$S$7:$V$506,2,FALSE)</f>
        <v>378</v>
      </c>
      <c r="J65" s="59">
        <f>VLOOKUP($B65,SeptOct!$S$7:$V$506,3,FALSE)</f>
        <v>60</v>
      </c>
      <c r="K65" s="59">
        <f>VLOOKUP($B65,SeptOct!$S$7:$V$506,4,FALSE)</f>
        <v>0</v>
      </c>
      <c r="L65" s="59">
        <f t="shared" si="57"/>
        <v>378.00599999999997</v>
      </c>
      <c r="M65" s="59">
        <f t="shared" si="58"/>
        <v>13</v>
      </c>
      <c r="N65" s="59">
        <f t="shared" si="59"/>
        <v>0</v>
      </c>
      <c r="O65" s="54">
        <f>VLOOKUP($B65,Nov!$S$7:$V$506,2,FALSE)</f>
        <v>1327</v>
      </c>
      <c r="P65" s="54">
        <f>VLOOKUP($B65,Nov!$S$7:$V$506,3,FALSE)</f>
        <v>180</v>
      </c>
      <c r="Q65" s="54">
        <f>VLOOKUP($B65,Nov!$S$7:$V$506,4,FALSE)</f>
        <v>12</v>
      </c>
      <c r="R65" s="54">
        <f t="shared" si="60"/>
        <v>1327.0180001200001</v>
      </c>
      <c r="S65" s="54">
        <f t="shared" si="61"/>
        <v>15</v>
      </c>
      <c r="T65" s="54">
        <f t="shared" si="62"/>
        <v>0</v>
      </c>
      <c r="U65" s="59">
        <f>VLOOKUP($B65,DecJan!$S$7:$V$506,2,FALSE)</f>
        <v>875</v>
      </c>
      <c r="V65" s="59">
        <f>VLOOKUP($B65,DecJan!$S$7:$V$506,3,FALSE)</f>
        <v>120</v>
      </c>
      <c r="W65" s="59">
        <f>VLOOKUP($B65,DecJan!$S$7:$V$506,4,FALSE)</f>
        <v>9</v>
      </c>
      <c r="X65" s="59">
        <f t="shared" si="63"/>
        <v>875.0120000899999</v>
      </c>
      <c r="Y65" s="59">
        <f t="shared" si="64"/>
        <v>13</v>
      </c>
      <c r="Z65" s="59">
        <f t="shared" si="65"/>
        <v>0</v>
      </c>
      <c r="AA65" s="54">
        <f>VLOOKUP($B65,Feb!$S$7:$V$505,2,FALSE)</f>
        <v>1580</v>
      </c>
      <c r="AB65" s="54">
        <f>VLOOKUP($B65,Feb!$S$7:$V$505,3,FALSE)</f>
        <v>234</v>
      </c>
      <c r="AC65" s="54">
        <f>VLOOKUP($B65,Feb!$S$7:$V$505,4,FALSE)</f>
        <v>16</v>
      </c>
      <c r="AD65" s="54">
        <f t="shared" si="66"/>
        <v>1580.0234001599999</v>
      </c>
      <c r="AE65" s="54">
        <f t="shared" si="67"/>
        <v>12</v>
      </c>
      <c r="AF65" s="54">
        <f t="shared" si="68"/>
        <v>0</v>
      </c>
      <c r="AG65" s="59">
        <f>VLOOKUP($B65,Mar!$S$7:$V$505,2,FALSE)</f>
        <v>1753</v>
      </c>
      <c r="AH65" s="59">
        <f>VLOOKUP($B65,Mar!$S$7:$V$505,3,FALSE)</f>
        <v>240</v>
      </c>
      <c r="AI65" s="59">
        <f>VLOOKUP($B65,Mar!$S$7:$V$505,4,FALSE)</f>
        <v>15</v>
      </c>
      <c r="AJ65" s="59">
        <f t="shared" si="69"/>
        <v>1753.0240001499999</v>
      </c>
      <c r="AK65" s="59">
        <f t="shared" si="70"/>
        <v>8</v>
      </c>
      <c r="AL65" s="59">
        <f t="shared" si="71"/>
        <v>3</v>
      </c>
    </row>
    <row r="66" spans="2:58" ht="8" x14ac:dyDescent="0.2">
      <c r="B66" s="53" t="s">
        <v>538</v>
      </c>
      <c r="C66" s="53"/>
      <c r="D66" s="54"/>
      <c r="E66" s="54"/>
      <c r="F66" s="54">
        <f t="shared" si="54"/>
        <v>2</v>
      </c>
      <c r="G66" s="54">
        <f t="shared" si="55"/>
        <v>3795</v>
      </c>
      <c r="H66" s="55">
        <f t="shared" si="56"/>
        <v>948.75</v>
      </c>
      <c r="I66" s="59">
        <f>VLOOKUP($B66,SeptOct!$S$7:$V$506,2,FALSE)</f>
        <v>909</v>
      </c>
      <c r="J66" s="59">
        <f>VLOOKUP($B66,SeptOct!$S$7:$V$506,3,FALSE)</f>
        <v>148</v>
      </c>
      <c r="K66" s="59">
        <f>VLOOKUP($B66,SeptOct!$S$7:$V$506,4,FALSE)</f>
        <v>12</v>
      </c>
      <c r="L66" s="59">
        <f t="shared" si="57"/>
        <v>909.01480012000002</v>
      </c>
      <c r="M66" s="59">
        <f t="shared" si="58"/>
        <v>9</v>
      </c>
      <c r="N66" s="59">
        <f t="shared" si="59"/>
        <v>2</v>
      </c>
      <c r="O66" s="54">
        <f>VLOOKUP($B66,Nov!$S$7:$V$506,2,FALSE)</f>
        <v>901</v>
      </c>
      <c r="P66" s="54">
        <f>VLOOKUP($B66,Nov!$S$7:$V$506,3,FALSE)</f>
        <v>167</v>
      </c>
      <c r="Q66" s="54">
        <f>VLOOKUP($B66,Nov!$S$7:$V$506,4,FALSE)</f>
        <v>10</v>
      </c>
      <c r="R66" s="54">
        <f t="shared" si="60"/>
        <v>901.01670009999998</v>
      </c>
      <c r="S66" s="54">
        <f t="shared" si="61"/>
        <v>16</v>
      </c>
      <c r="T66" s="54">
        <f t="shared" si="62"/>
        <v>0</v>
      </c>
      <c r="U66" s="59">
        <f>VLOOKUP($B66,DecJan!$S$7:$V$506,2,FALSE)</f>
        <v>445</v>
      </c>
      <c r="V66" s="59">
        <f>VLOOKUP($B66,DecJan!$S$7:$V$506,3,FALSE)</f>
        <v>59</v>
      </c>
      <c r="W66" s="59">
        <f>VLOOKUP($B66,DecJan!$S$7:$V$506,4,FALSE)</f>
        <v>5</v>
      </c>
      <c r="X66" s="59">
        <f t="shared" si="63"/>
        <v>445.00590004999998</v>
      </c>
      <c r="Y66" s="59">
        <f t="shared" si="64"/>
        <v>14</v>
      </c>
      <c r="Z66" s="59">
        <f t="shared" si="65"/>
        <v>0</v>
      </c>
      <c r="AA66" s="54">
        <f>VLOOKUP($B66,Feb!$S$7:$V$505,2,FALSE)</f>
        <v>1540</v>
      </c>
      <c r="AB66" s="54">
        <f>VLOOKUP($B66,Feb!$S$7:$V$505,3,FALSE)</f>
        <v>224</v>
      </c>
      <c r="AC66" s="54">
        <f>VLOOKUP($B66,Feb!$S$7:$V$505,4,FALSE)</f>
        <v>13</v>
      </c>
      <c r="AD66" s="54">
        <f t="shared" si="66"/>
        <v>1540.0224001300001</v>
      </c>
      <c r="AE66" s="54">
        <f t="shared" si="67"/>
        <v>13</v>
      </c>
      <c r="AF66" s="54">
        <f t="shared" si="68"/>
        <v>0</v>
      </c>
      <c r="AG66" s="59"/>
      <c r="AH66" s="59"/>
      <c r="AI66" s="59"/>
      <c r="AJ66" s="59">
        <f t="shared" si="69"/>
        <v>0</v>
      </c>
      <c r="AK66" s="59">
        <f t="shared" si="70"/>
        <v>12</v>
      </c>
      <c r="AL66" s="59">
        <f t="shared" si="71"/>
        <v>0</v>
      </c>
    </row>
    <row r="67" spans="2:58" ht="8" x14ac:dyDescent="0.2">
      <c r="B67" s="53" t="s">
        <v>534</v>
      </c>
      <c r="C67" s="53"/>
      <c r="D67" s="54"/>
      <c r="E67" s="54"/>
      <c r="F67" s="54">
        <f t="shared" si="54"/>
        <v>0</v>
      </c>
      <c r="G67" s="54">
        <f t="shared" si="55"/>
        <v>3924</v>
      </c>
      <c r="H67" s="55">
        <f t="shared" si="56"/>
        <v>784.8</v>
      </c>
      <c r="I67" s="59">
        <f>VLOOKUP($B67,SeptOct!$S$7:$V$506,2,FALSE)</f>
        <v>584</v>
      </c>
      <c r="J67" s="59">
        <f>VLOOKUP($B67,SeptOct!$S$7:$V$506,3,FALSE)</f>
        <v>105</v>
      </c>
      <c r="K67" s="59">
        <f>VLOOKUP($B67,SeptOct!$S$7:$V$506,4,FALSE)</f>
        <v>1</v>
      </c>
      <c r="L67" s="59">
        <f t="shared" si="57"/>
        <v>584.01050000999999</v>
      </c>
      <c r="M67" s="59">
        <f t="shared" si="58"/>
        <v>11</v>
      </c>
      <c r="N67" s="59">
        <f t="shared" si="59"/>
        <v>0</v>
      </c>
      <c r="O67" s="54">
        <f>VLOOKUP($B67,Nov!$S$7:$V$506,2,FALSE)</f>
        <v>568</v>
      </c>
      <c r="P67" s="54">
        <f>VLOOKUP($B67,Nov!$S$7:$V$506,3,FALSE)</f>
        <v>107</v>
      </c>
      <c r="Q67" s="54">
        <f>VLOOKUP($B67,Nov!$S$7:$V$506,4,FALSE)</f>
        <v>1</v>
      </c>
      <c r="R67" s="54">
        <f t="shared" si="60"/>
        <v>568.01070001000005</v>
      </c>
      <c r="S67" s="54">
        <f t="shared" si="61"/>
        <v>17</v>
      </c>
      <c r="T67" s="54">
        <f t="shared" si="62"/>
        <v>0</v>
      </c>
      <c r="U67" s="59">
        <f>VLOOKUP($B67,DecJan!$S$7:$V$506,2,FALSE)</f>
        <v>1109</v>
      </c>
      <c r="V67" s="59">
        <f>VLOOKUP($B67,DecJan!$S$7:$V$506,3,FALSE)</f>
        <v>214</v>
      </c>
      <c r="W67" s="59">
        <f>VLOOKUP($B67,DecJan!$S$7:$V$506,4,FALSE)</f>
        <v>8</v>
      </c>
      <c r="X67" s="59">
        <f t="shared" si="63"/>
        <v>1109.0214000800001</v>
      </c>
      <c r="Y67" s="59">
        <f t="shared" si="64"/>
        <v>11</v>
      </c>
      <c r="Z67" s="59">
        <f t="shared" si="65"/>
        <v>0</v>
      </c>
      <c r="AA67" s="54">
        <f>VLOOKUP($B67,Feb!$S$7:$V$505,2,FALSE)</f>
        <v>678</v>
      </c>
      <c r="AB67" s="54">
        <f>VLOOKUP($B67,Feb!$S$7:$V$505,3,FALSE)</f>
        <v>114</v>
      </c>
      <c r="AC67" s="54">
        <f>VLOOKUP($B67,Feb!$S$7:$V$505,4,FALSE)</f>
        <v>7</v>
      </c>
      <c r="AD67" s="54">
        <f t="shared" si="66"/>
        <v>678.01140007000004</v>
      </c>
      <c r="AE67" s="54">
        <f t="shared" si="67"/>
        <v>15</v>
      </c>
      <c r="AF67" s="54">
        <f t="shared" si="68"/>
        <v>0</v>
      </c>
      <c r="AG67" s="59">
        <f>VLOOKUP($B67,Mar!$S$7:$V$505,2,FALSE)</f>
        <v>985</v>
      </c>
      <c r="AH67" s="59">
        <f>VLOOKUP($B67,Mar!$S$7:$V$505,3,FALSE)</f>
        <v>173</v>
      </c>
      <c r="AI67" s="59">
        <f>VLOOKUP($B67,Mar!$S$7:$V$505,4,FALSE)</f>
        <v>8</v>
      </c>
      <c r="AJ67" s="59">
        <f t="shared" si="69"/>
        <v>985.01730007999993</v>
      </c>
      <c r="AK67" s="59">
        <f t="shared" si="70"/>
        <v>11</v>
      </c>
      <c r="AL67" s="59">
        <f t="shared" si="71"/>
        <v>0</v>
      </c>
    </row>
    <row r="68" spans="2:58" ht="8" x14ac:dyDescent="0.2">
      <c r="B68" s="53" t="s">
        <v>543</v>
      </c>
      <c r="C68" s="53"/>
      <c r="D68" s="54"/>
      <c r="E68" s="54"/>
      <c r="F68" s="54">
        <f t="shared" si="54"/>
        <v>0</v>
      </c>
      <c r="G68" s="54">
        <f t="shared" si="55"/>
        <v>1883</v>
      </c>
      <c r="H68" s="55">
        <f t="shared" si="56"/>
        <v>470.75</v>
      </c>
      <c r="I68" s="59">
        <v>0</v>
      </c>
      <c r="J68" s="59">
        <v>0</v>
      </c>
      <c r="K68" s="59">
        <v>0</v>
      </c>
      <c r="L68" s="59">
        <f t="shared" si="57"/>
        <v>0</v>
      </c>
      <c r="M68" s="59">
        <f t="shared" si="58"/>
        <v>14</v>
      </c>
      <c r="N68" s="59">
        <f t="shared" si="59"/>
        <v>0</v>
      </c>
      <c r="O68" s="54">
        <f>VLOOKUP($B68,Nov!$S$7:$V$506,2,FALSE)</f>
        <v>1476</v>
      </c>
      <c r="P68" s="54">
        <f>VLOOKUP($B68,Nov!$S$7:$V$506,3,FALSE)</f>
        <v>232</v>
      </c>
      <c r="Q68" s="54">
        <f>VLOOKUP($B68,Nov!$S$7:$V$506,4,FALSE)</f>
        <v>13</v>
      </c>
      <c r="R68" s="54">
        <f t="shared" si="60"/>
        <v>1476.0232001300001</v>
      </c>
      <c r="S68" s="54">
        <f t="shared" si="61"/>
        <v>13</v>
      </c>
      <c r="T68" s="54">
        <f t="shared" si="62"/>
        <v>0</v>
      </c>
      <c r="U68" s="59">
        <v>0</v>
      </c>
      <c r="V68" s="59">
        <v>0</v>
      </c>
      <c r="W68" s="59">
        <v>0</v>
      </c>
      <c r="X68" s="59">
        <f t="shared" si="63"/>
        <v>0</v>
      </c>
      <c r="Y68" s="59">
        <f t="shared" si="64"/>
        <v>15</v>
      </c>
      <c r="Z68" s="59">
        <f t="shared" si="65"/>
        <v>0</v>
      </c>
      <c r="AA68" s="54">
        <f>VLOOKUP($B68,Feb!$S$7:$V$505,2,FALSE)</f>
        <v>407</v>
      </c>
      <c r="AB68" s="54">
        <f>VLOOKUP($B68,Feb!$S$7:$V$505,3,FALSE)</f>
        <v>60</v>
      </c>
      <c r="AC68" s="54">
        <f>VLOOKUP($B68,Feb!$S$7:$V$505,4,FALSE)</f>
        <v>8</v>
      </c>
      <c r="AD68" s="54">
        <f t="shared" si="66"/>
        <v>407.00600007999998</v>
      </c>
      <c r="AE68" s="54">
        <f t="shared" si="67"/>
        <v>17</v>
      </c>
      <c r="AF68" s="54">
        <f t="shared" si="68"/>
        <v>0</v>
      </c>
      <c r="AG68" s="59"/>
      <c r="AH68" s="59"/>
      <c r="AI68" s="59"/>
      <c r="AJ68" s="59">
        <f t="shared" si="69"/>
        <v>0</v>
      </c>
      <c r="AK68" s="59">
        <f t="shared" si="70"/>
        <v>12</v>
      </c>
      <c r="AL68" s="59">
        <f t="shared" si="71"/>
        <v>0</v>
      </c>
    </row>
    <row r="69" spans="2:58" ht="8" x14ac:dyDescent="0.2">
      <c r="B69" s="53" t="s">
        <v>541</v>
      </c>
      <c r="C69" s="53"/>
      <c r="D69" s="54"/>
      <c r="E69" s="54"/>
      <c r="F69" s="54">
        <f t="shared" si="54"/>
        <v>0</v>
      </c>
      <c r="G69" s="54">
        <f t="shared" si="55"/>
        <v>0</v>
      </c>
      <c r="H69" s="55">
        <f t="shared" si="56"/>
        <v>0</v>
      </c>
      <c r="I69" s="59">
        <v>0</v>
      </c>
      <c r="J69" s="59">
        <v>0</v>
      </c>
      <c r="K69" s="59">
        <v>0</v>
      </c>
      <c r="L69" s="59">
        <f t="shared" si="57"/>
        <v>0</v>
      </c>
      <c r="M69" s="59">
        <f t="shared" si="58"/>
        <v>14</v>
      </c>
      <c r="N69" s="59">
        <f t="shared" si="59"/>
        <v>0</v>
      </c>
      <c r="O69" s="54">
        <v>0</v>
      </c>
      <c r="P69" s="54">
        <v>0</v>
      </c>
      <c r="Q69" s="54">
        <v>0</v>
      </c>
      <c r="R69" s="54">
        <f t="shared" si="60"/>
        <v>0</v>
      </c>
      <c r="S69" s="54">
        <f t="shared" si="61"/>
        <v>18</v>
      </c>
      <c r="T69" s="54">
        <f t="shared" si="62"/>
        <v>0</v>
      </c>
      <c r="U69" s="59">
        <v>0</v>
      </c>
      <c r="V69" s="59">
        <v>0</v>
      </c>
      <c r="W69" s="59">
        <v>0</v>
      </c>
      <c r="X69" s="59">
        <f t="shared" si="63"/>
        <v>0</v>
      </c>
      <c r="Y69" s="59">
        <f t="shared" si="64"/>
        <v>15</v>
      </c>
      <c r="Z69" s="59">
        <f t="shared" si="65"/>
        <v>0</v>
      </c>
      <c r="AA69" s="54">
        <v>0</v>
      </c>
      <c r="AB69" s="54">
        <v>0</v>
      </c>
      <c r="AC69" s="54">
        <v>0</v>
      </c>
      <c r="AD69" s="54">
        <f t="shared" si="66"/>
        <v>0</v>
      </c>
      <c r="AE69" s="54">
        <f t="shared" si="67"/>
        <v>18</v>
      </c>
      <c r="AF69" s="54">
        <f t="shared" si="68"/>
        <v>0</v>
      </c>
      <c r="AG69" s="59"/>
      <c r="AH69" s="59"/>
      <c r="AI69" s="59"/>
      <c r="AJ69" s="59">
        <f t="shared" si="69"/>
        <v>0</v>
      </c>
      <c r="AK69" s="59">
        <f t="shared" si="70"/>
        <v>12</v>
      </c>
      <c r="AL69" s="59">
        <f t="shared" si="71"/>
        <v>0</v>
      </c>
    </row>
    <row r="70" spans="2:58" ht="8" x14ac:dyDescent="0.2">
      <c r="B70" s="53" t="s">
        <v>544</v>
      </c>
      <c r="C70" s="53"/>
      <c r="D70" s="54"/>
      <c r="E70" s="54"/>
      <c r="F70" s="54">
        <f t="shared" si="54"/>
        <v>0</v>
      </c>
      <c r="G70" s="54">
        <f t="shared" si="55"/>
        <v>0</v>
      </c>
      <c r="H70" s="55">
        <f t="shared" si="56"/>
        <v>0</v>
      </c>
      <c r="I70" s="59">
        <v>0</v>
      </c>
      <c r="J70" s="59">
        <v>0</v>
      </c>
      <c r="K70" s="59">
        <v>0</v>
      </c>
      <c r="L70" s="59">
        <f t="shared" si="57"/>
        <v>0</v>
      </c>
      <c r="M70" s="59">
        <f t="shared" si="58"/>
        <v>14</v>
      </c>
      <c r="N70" s="59">
        <f t="shared" si="59"/>
        <v>0</v>
      </c>
      <c r="O70" s="54">
        <v>0</v>
      </c>
      <c r="P70" s="54">
        <v>0</v>
      </c>
      <c r="Q70" s="54">
        <v>0</v>
      </c>
      <c r="R70" s="54">
        <f t="shared" si="60"/>
        <v>0</v>
      </c>
      <c r="S70" s="54">
        <f t="shared" si="61"/>
        <v>18</v>
      </c>
      <c r="T70" s="54">
        <f t="shared" si="62"/>
        <v>0</v>
      </c>
      <c r="U70" s="59">
        <v>0</v>
      </c>
      <c r="V70" s="59">
        <v>0</v>
      </c>
      <c r="W70" s="59">
        <v>0</v>
      </c>
      <c r="X70" s="59">
        <f t="shared" si="63"/>
        <v>0</v>
      </c>
      <c r="Y70" s="59">
        <f t="shared" si="64"/>
        <v>15</v>
      </c>
      <c r="Z70" s="59">
        <f t="shared" si="65"/>
        <v>0</v>
      </c>
      <c r="AA70" s="54">
        <v>0</v>
      </c>
      <c r="AB70" s="54">
        <v>0</v>
      </c>
      <c r="AC70" s="54">
        <v>0</v>
      </c>
      <c r="AD70" s="54">
        <f t="shared" si="66"/>
        <v>0</v>
      </c>
      <c r="AE70" s="54">
        <f t="shared" si="67"/>
        <v>18</v>
      </c>
      <c r="AF70" s="54">
        <f t="shared" si="68"/>
        <v>0</v>
      </c>
      <c r="AG70" s="59"/>
      <c r="AH70" s="59"/>
      <c r="AI70" s="59"/>
      <c r="AJ70" s="59">
        <f t="shared" si="69"/>
        <v>0</v>
      </c>
      <c r="AK70" s="59">
        <f t="shared" si="70"/>
        <v>12</v>
      </c>
      <c r="AL70" s="59">
        <f t="shared" si="71"/>
        <v>0</v>
      </c>
    </row>
    <row r="71" spans="2:58" s="46" customFormat="1" ht="8" x14ac:dyDescent="0.2">
      <c r="AG71" s="64"/>
      <c r="AH71" s="64"/>
      <c r="AI71" s="64"/>
      <c r="AJ71" s="64"/>
      <c r="AK71" s="64"/>
      <c r="AL71" s="64"/>
    </row>
    <row r="72" spans="2:58" s="46" customFormat="1" ht="8" x14ac:dyDescent="0.2">
      <c r="AG72" s="64"/>
      <c r="AH72" s="64"/>
      <c r="AI72" s="64"/>
      <c r="AJ72" s="64"/>
      <c r="AK72" s="64"/>
      <c r="AL72" s="64"/>
    </row>
    <row r="73" spans="2:58" s="46" customFormat="1" ht="8" x14ac:dyDescent="0.2">
      <c r="AG73" s="64"/>
      <c r="AH73" s="64"/>
      <c r="AI73" s="64"/>
      <c r="AJ73" s="64"/>
      <c r="AK73" s="64"/>
      <c r="AL73" s="64"/>
    </row>
    <row r="74" spans="2:58" ht="11.5" x14ac:dyDescent="0.25">
      <c r="B74" s="50" t="s">
        <v>606</v>
      </c>
      <c r="I74" s="65" t="s">
        <v>398</v>
      </c>
      <c r="J74" s="65"/>
      <c r="K74" s="65"/>
      <c r="L74" s="65"/>
      <c r="M74" s="65"/>
      <c r="N74" s="65"/>
      <c r="O74" s="66" t="s">
        <v>309</v>
      </c>
      <c r="P74" s="66"/>
      <c r="Q74" s="66"/>
      <c r="R74" s="66"/>
      <c r="S74" s="66"/>
      <c r="T74" s="66"/>
      <c r="U74" s="65" t="s">
        <v>12</v>
      </c>
      <c r="V74" s="65"/>
      <c r="W74" s="65"/>
      <c r="X74" s="65"/>
      <c r="Y74" s="65"/>
      <c r="Z74" s="65"/>
      <c r="AA74" s="66" t="s">
        <v>187</v>
      </c>
      <c r="AB74" s="66"/>
      <c r="AC74" s="66"/>
      <c r="AD74" s="66"/>
      <c r="AE74" s="66"/>
      <c r="AF74" s="66"/>
      <c r="AG74" s="65" t="s">
        <v>451</v>
      </c>
      <c r="AH74" s="65"/>
      <c r="AI74" s="65"/>
      <c r="AJ74" s="65"/>
      <c r="AK74" s="65"/>
      <c r="AL74" s="65"/>
    </row>
    <row r="75" spans="2:58" s="19" customFormat="1" ht="0.75" customHeight="1" x14ac:dyDescent="0.2">
      <c r="B75" s="51"/>
      <c r="C75" s="51"/>
      <c r="D75" s="51"/>
      <c r="E75" s="51"/>
      <c r="F75" s="51"/>
      <c r="G75" s="51"/>
      <c r="H75" s="51"/>
      <c r="I75" s="57"/>
      <c r="J75" s="57"/>
      <c r="K75" s="57"/>
      <c r="L75" s="57"/>
      <c r="M75" s="57"/>
      <c r="N75" s="57"/>
      <c r="O75" s="51"/>
      <c r="P75" s="51"/>
      <c r="Q75" s="51"/>
      <c r="R75" s="51"/>
      <c r="S75" s="51"/>
      <c r="T75" s="51"/>
      <c r="U75" s="57"/>
      <c r="V75" s="57"/>
      <c r="W75" s="57"/>
      <c r="X75" s="57"/>
      <c r="Y75" s="57"/>
      <c r="Z75" s="57"/>
      <c r="AA75" s="51"/>
      <c r="AB75" s="51"/>
      <c r="AC75" s="51"/>
      <c r="AD75" s="51"/>
      <c r="AE75" s="51"/>
      <c r="AF75" s="51"/>
      <c r="AG75" s="63"/>
      <c r="AH75" s="63"/>
      <c r="AI75" s="63"/>
      <c r="AJ75" s="63"/>
      <c r="AK75" s="63"/>
      <c r="AL75" s="63"/>
    </row>
    <row r="76" spans="2:58" s="20" customFormat="1" ht="48" x14ac:dyDescent="0.2">
      <c r="B76" s="52" t="s">
        <v>2</v>
      </c>
      <c r="C76" s="52" t="s">
        <v>3</v>
      </c>
      <c r="D76" s="52" t="s">
        <v>449</v>
      </c>
      <c r="E76" s="52" t="s">
        <v>450</v>
      </c>
      <c r="F76" s="52" t="s">
        <v>470</v>
      </c>
      <c r="G76" s="52" t="s">
        <v>469</v>
      </c>
      <c r="H76" s="52" t="s">
        <v>471</v>
      </c>
      <c r="I76" s="58" t="s">
        <v>472</v>
      </c>
      <c r="J76" s="58" t="s">
        <v>473</v>
      </c>
      <c r="K76" s="58" t="s">
        <v>474</v>
      </c>
      <c r="L76" s="58" t="s">
        <v>452</v>
      </c>
      <c r="M76" s="58" t="s">
        <v>475</v>
      </c>
      <c r="N76" s="58" t="s">
        <v>476</v>
      </c>
      <c r="O76" s="52" t="s">
        <v>457</v>
      </c>
      <c r="P76" s="52" t="s">
        <v>458</v>
      </c>
      <c r="Q76" s="52" t="s">
        <v>459</v>
      </c>
      <c r="R76" s="52" t="s">
        <v>453</v>
      </c>
      <c r="S76" s="52" t="s">
        <v>477</v>
      </c>
      <c r="T76" s="52" t="s">
        <v>478</v>
      </c>
      <c r="U76" s="58" t="s">
        <v>460</v>
      </c>
      <c r="V76" s="58" t="s">
        <v>461</v>
      </c>
      <c r="W76" s="58" t="s">
        <v>462</v>
      </c>
      <c r="X76" s="58" t="s">
        <v>454</v>
      </c>
      <c r="Y76" s="58" t="s">
        <v>479</v>
      </c>
      <c r="Z76" s="58" t="s">
        <v>480</v>
      </c>
      <c r="AA76" s="52" t="s">
        <v>463</v>
      </c>
      <c r="AB76" s="52" t="s">
        <v>464</v>
      </c>
      <c r="AC76" s="52" t="s">
        <v>465</v>
      </c>
      <c r="AD76" s="52" t="s">
        <v>455</v>
      </c>
      <c r="AE76" s="52" t="s">
        <v>481</v>
      </c>
      <c r="AF76" s="52" t="s">
        <v>482</v>
      </c>
      <c r="AG76" s="58" t="s">
        <v>466</v>
      </c>
      <c r="AH76" s="58" t="s">
        <v>467</v>
      </c>
      <c r="AI76" s="58" t="s">
        <v>468</v>
      </c>
      <c r="AJ76" s="58" t="s">
        <v>456</v>
      </c>
      <c r="AK76" s="58" t="s">
        <v>483</v>
      </c>
      <c r="AL76" s="58" t="s">
        <v>484</v>
      </c>
      <c r="BE76" s="20" t="s">
        <v>466</v>
      </c>
      <c r="BF76" s="20" t="s">
        <v>467</v>
      </c>
    </row>
    <row r="77" spans="2:58" ht="8" x14ac:dyDescent="0.2">
      <c r="B77" s="53" t="s">
        <v>599</v>
      </c>
      <c r="C77" s="53"/>
      <c r="D77" s="54"/>
      <c r="E77" s="54"/>
      <c r="F77" s="54">
        <f>N77+T77+Z77+AF77+AL77</f>
        <v>32</v>
      </c>
      <c r="G77" s="54">
        <f>I77+O77+U77+AA77+AG77</f>
        <v>6077</v>
      </c>
      <c r="H77" s="55">
        <f>AVERAGE(I77,O77,U77,AA77,AG77)</f>
        <v>1215.4000000000001</v>
      </c>
      <c r="I77" s="59">
        <v>0</v>
      </c>
      <c r="J77" s="59">
        <v>0</v>
      </c>
      <c r="K77" s="59">
        <v>0</v>
      </c>
      <c r="L77" s="59">
        <f>I77+0.0001*J77+0.00000001*K77</f>
        <v>0</v>
      </c>
      <c r="M77" s="59">
        <f t="shared" ref="M77:M114" si="72">RANK(L77,L$77:L$114)</f>
        <v>14</v>
      </c>
      <c r="N77" s="59">
        <f>IF(M77&lt;11,11-M77,0)*IF(L77=0,0,1)</f>
        <v>0</v>
      </c>
      <c r="O77" s="54">
        <f>VLOOKUP($B77,Nov!$S$7:$V$506,2,FALSE)</f>
        <v>1859</v>
      </c>
      <c r="P77" s="54">
        <f>VLOOKUP($B77,Nov!$S$7:$V$506,3,FALSE)</f>
        <v>120</v>
      </c>
      <c r="Q77" s="54">
        <f>VLOOKUP($B77,Nov!$S$7:$V$506,4,FALSE)</f>
        <v>9</v>
      </c>
      <c r="R77" s="54">
        <f>O77+0.0001*P77+0.00000001*Q77</f>
        <v>1859.0120000899999</v>
      </c>
      <c r="S77" s="54">
        <f t="shared" ref="S77:S114" si="73">RANK(R77,R$77:R$114)</f>
        <v>1</v>
      </c>
      <c r="T77" s="54">
        <f>IF(S77&lt;11,11-S77,0)*IF(R77=0,0,1)</f>
        <v>10</v>
      </c>
      <c r="U77" s="59">
        <f>VLOOKUP($B77,DecJan!$S$7:$V$506,2,FALSE)</f>
        <v>1717</v>
      </c>
      <c r="V77" s="59">
        <f>VLOOKUP($B77,DecJan!$S$7:$V$506,3,FALSE)</f>
        <v>237</v>
      </c>
      <c r="W77" s="59">
        <f>VLOOKUP($B77,DecJan!$S$7:$V$506,4,FALSE)</f>
        <v>23</v>
      </c>
      <c r="X77" s="59">
        <f>U77+0.0001*V77+0.00000001*W77</f>
        <v>1717.02370023</v>
      </c>
      <c r="Y77" s="59">
        <f t="shared" ref="Y77:Y114" si="74">RANK(X77,X$77:X$114)</f>
        <v>2</v>
      </c>
      <c r="Z77" s="59">
        <f>IF(Y77&lt;11,11-Y77,0)*IF(X77=0,0,1)</f>
        <v>9</v>
      </c>
      <c r="AA77" s="54">
        <f>VLOOKUP($B77,Feb!$S$7:$V$505,2,FALSE)</f>
        <v>2038</v>
      </c>
      <c r="AB77" s="54">
        <f>VLOOKUP($B77,Feb!$S$7:$V$505,3,FALSE)</f>
        <v>240</v>
      </c>
      <c r="AC77" s="54">
        <f>VLOOKUP($B77,Feb!$S$7:$V$505,4,FALSE)</f>
        <v>49</v>
      </c>
      <c r="AD77" s="54">
        <f>AA77+0.0001*AB77+0.00000001*AC77</f>
        <v>2038.0240004899999</v>
      </c>
      <c r="AE77" s="54">
        <f t="shared" ref="AE77:AE114" si="75">RANK(AD77,AD$77:AD$114)</f>
        <v>2</v>
      </c>
      <c r="AF77" s="54">
        <f>IF(AE77&lt;11,11-AE77,0)*IF(AD77=0,0,1)</f>
        <v>9</v>
      </c>
      <c r="AG77" s="59">
        <f>VLOOKUP($B77,Mar!$S$7:$V$505,2,FALSE)</f>
        <v>463</v>
      </c>
      <c r="AH77" s="59">
        <f>VLOOKUP($B77,Mar!$S$7:$V$505,3,FALSE)</f>
        <v>60</v>
      </c>
      <c r="AI77" s="59">
        <f>VLOOKUP($B77,Mar!$S$7:$V$505,4,FALSE)</f>
        <v>9</v>
      </c>
      <c r="AJ77" s="59">
        <f>AG77+0.0001*AH77+0.00000001*AI77</f>
        <v>463.00600008999999</v>
      </c>
      <c r="AK77" s="59">
        <f t="shared" ref="AK77:AK114" si="76">RANK(AJ77,AJ$77:AJ$114)</f>
        <v>7</v>
      </c>
      <c r="AL77" s="59">
        <f>IF(AK77&lt;11,11-AK77,0)*IF(AJ77=0,0,1)</f>
        <v>4</v>
      </c>
    </row>
    <row r="78" spans="2:58" ht="8" x14ac:dyDescent="0.2">
      <c r="B78" s="53" t="s">
        <v>598</v>
      </c>
      <c r="C78" s="53"/>
      <c r="D78" s="54"/>
      <c r="E78" s="54"/>
      <c r="F78" s="54">
        <f t="shared" ref="F78:F114" si="77">N78+T78+Z78+AF78+AL78</f>
        <v>31</v>
      </c>
      <c r="G78" s="54">
        <f t="shared" ref="G78:G114" si="78">I78+O78+U78+AA78+AG78</f>
        <v>6699</v>
      </c>
      <c r="H78" s="55">
        <f t="shared" ref="H78:H114" si="79">AVERAGE(I78,O78,U78,AA78,AG78)</f>
        <v>1339.8</v>
      </c>
      <c r="I78" s="59">
        <v>0</v>
      </c>
      <c r="J78" s="59">
        <v>0</v>
      </c>
      <c r="K78" s="59">
        <v>0</v>
      </c>
      <c r="L78" s="59">
        <f t="shared" ref="L78:L114" si="80">I78+0.0001*J78+0.00000001*K78</f>
        <v>0</v>
      </c>
      <c r="M78" s="59">
        <f t="shared" si="72"/>
        <v>14</v>
      </c>
      <c r="N78" s="59">
        <f t="shared" ref="N78:N114" si="81">IF(M78&lt;11,11-M78,0)*IF(L78=0,0,1)</f>
        <v>0</v>
      </c>
      <c r="O78" s="54">
        <f>VLOOKUP($B78,Nov!$S$7:$V$506,2,FALSE)</f>
        <v>1622</v>
      </c>
      <c r="P78" s="54">
        <f>VLOOKUP($B78,Nov!$S$7:$V$506,3,FALSE)</f>
        <v>178</v>
      </c>
      <c r="Q78" s="54">
        <f>VLOOKUP($B78,Nov!$S$7:$V$506,4,FALSE)</f>
        <v>10</v>
      </c>
      <c r="R78" s="54">
        <f t="shared" ref="R78:R114" si="82">O78+0.0001*P78+0.00000001*Q78</f>
        <v>1622.0178001000002</v>
      </c>
      <c r="S78" s="54">
        <f t="shared" si="73"/>
        <v>7</v>
      </c>
      <c r="T78" s="54">
        <f t="shared" ref="T78:T114" si="83">IF(S78&lt;11,11-S78,0)*IF(R78=0,0,1)</f>
        <v>4</v>
      </c>
      <c r="U78" s="59">
        <f>VLOOKUP($B78,DecJan!$S$7:$V$506,2,FALSE)</f>
        <v>1991</v>
      </c>
      <c r="V78" s="59">
        <f>VLOOKUP($B78,DecJan!$S$7:$V$506,3,FALSE)</f>
        <v>240</v>
      </c>
      <c r="W78" s="59">
        <f>VLOOKUP($B78,DecJan!$S$7:$V$506,4,FALSE)</f>
        <v>37</v>
      </c>
      <c r="X78" s="59">
        <f t="shared" ref="X78:X114" si="84">U78+0.0001*V78+0.00000001*W78</f>
        <v>1991.0240003699998</v>
      </c>
      <c r="Y78" s="59">
        <f t="shared" si="74"/>
        <v>1</v>
      </c>
      <c r="Z78" s="59">
        <f t="shared" ref="Z78:Z114" si="85">IF(Y78&lt;11,11-Y78,0)*IF(X78=0,0,1)</f>
        <v>10</v>
      </c>
      <c r="AA78" s="54">
        <f>VLOOKUP($B78,Feb!$S$7:$V$505,2,FALSE)</f>
        <v>2092</v>
      </c>
      <c r="AB78" s="54">
        <f>VLOOKUP($B78,Feb!$S$7:$V$505,3,FALSE)</f>
        <v>240</v>
      </c>
      <c r="AC78" s="54">
        <f>VLOOKUP($B78,Feb!$S$7:$V$505,4,FALSE)</f>
        <v>43</v>
      </c>
      <c r="AD78" s="54">
        <f t="shared" ref="AD78:AD114" si="86">AA78+0.0001*AB78+0.00000001*AC78</f>
        <v>2092.0240004299999</v>
      </c>
      <c r="AE78" s="54">
        <f t="shared" si="75"/>
        <v>1</v>
      </c>
      <c r="AF78" s="54">
        <f t="shared" ref="AF78:AF114" si="87">IF(AE78&lt;11,11-AE78,0)*IF(AD78=0,0,1)</f>
        <v>10</v>
      </c>
      <c r="AG78" s="59">
        <f>VLOOKUP($B78,Mar!$S$7:$V$505,2,FALSE)</f>
        <v>994</v>
      </c>
      <c r="AH78" s="59">
        <f>VLOOKUP($B78,Mar!$S$7:$V$505,3,FALSE)</f>
        <v>120</v>
      </c>
      <c r="AI78" s="59">
        <f>VLOOKUP($B78,Mar!$S$7:$V$505,4,FALSE)</f>
        <v>20</v>
      </c>
      <c r="AJ78" s="59">
        <f t="shared" ref="AJ78:AJ114" si="88">AG78+0.0001*AH78+0.00000001*AI78</f>
        <v>994.01200019999999</v>
      </c>
      <c r="AK78" s="59">
        <f t="shared" si="76"/>
        <v>4</v>
      </c>
      <c r="AL78" s="59">
        <f t="shared" ref="AL78:AL114" si="89">IF(AK78&lt;11,11-AK78,0)*IF(AJ78=0,0,1)</f>
        <v>7</v>
      </c>
    </row>
    <row r="79" spans="2:58" ht="8" x14ac:dyDescent="0.2">
      <c r="B79" s="53" t="s">
        <v>603</v>
      </c>
      <c r="C79" s="53"/>
      <c r="D79" s="54"/>
      <c r="E79" s="54"/>
      <c r="F79" s="54">
        <f t="shared" si="77"/>
        <v>24</v>
      </c>
      <c r="G79" s="54">
        <f t="shared" si="78"/>
        <v>5526</v>
      </c>
      <c r="H79" s="55">
        <f t="shared" si="79"/>
        <v>1105.2</v>
      </c>
      <c r="I79" s="59">
        <f>VLOOKUP($B79,SeptOct!$S$7:$V$506,2,FALSE)</f>
        <v>1236</v>
      </c>
      <c r="J79" s="59">
        <f>VLOOKUP($B79,SeptOct!$S$7:$V$506,3,FALSE)</f>
        <v>222</v>
      </c>
      <c r="K79" s="59">
        <f>VLOOKUP($B79,SeptOct!$S$7:$V$506,4,FALSE)</f>
        <v>4</v>
      </c>
      <c r="L79" s="59">
        <f t="shared" si="80"/>
        <v>1236.0222000400001</v>
      </c>
      <c r="M79" s="59">
        <f t="shared" si="72"/>
        <v>2</v>
      </c>
      <c r="N79" s="59">
        <f t="shared" si="81"/>
        <v>9</v>
      </c>
      <c r="O79" s="54">
        <f>VLOOKUP($B79,Nov!$S$7:$V$506,2,FALSE)</f>
        <v>1661</v>
      </c>
      <c r="P79" s="54">
        <f>VLOOKUP($B79,Nov!$S$7:$V$506,3,FALSE)</f>
        <v>238</v>
      </c>
      <c r="Q79" s="54">
        <f>VLOOKUP($B79,Nov!$S$7:$V$506,4,FALSE)</f>
        <v>14</v>
      </c>
      <c r="R79" s="54">
        <f t="shared" si="82"/>
        <v>1661.02380014</v>
      </c>
      <c r="S79" s="54">
        <f t="shared" si="73"/>
        <v>4</v>
      </c>
      <c r="T79" s="54">
        <f t="shared" si="83"/>
        <v>7</v>
      </c>
      <c r="U79" s="59">
        <v>0</v>
      </c>
      <c r="V79" s="59">
        <v>0</v>
      </c>
      <c r="W79" s="59">
        <v>0</v>
      </c>
      <c r="X79" s="59">
        <f t="shared" si="84"/>
        <v>0</v>
      </c>
      <c r="Y79" s="59">
        <f t="shared" si="74"/>
        <v>13</v>
      </c>
      <c r="Z79" s="59">
        <f t="shared" si="85"/>
        <v>0</v>
      </c>
      <c r="AA79" s="54">
        <f>VLOOKUP($B79,Feb!$S$7:$V$505,2,FALSE)</f>
        <v>1725</v>
      </c>
      <c r="AB79" s="54">
        <f>VLOOKUP($B79,Feb!$S$7:$V$505,3,FALSE)</f>
        <v>239</v>
      </c>
      <c r="AC79" s="54">
        <f>VLOOKUP($B79,Feb!$S$7:$V$505,4,FALSE)</f>
        <v>25</v>
      </c>
      <c r="AD79" s="54">
        <f t="shared" si="86"/>
        <v>1725.02390025</v>
      </c>
      <c r="AE79" s="54">
        <f t="shared" si="75"/>
        <v>8</v>
      </c>
      <c r="AF79" s="54">
        <f t="shared" si="87"/>
        <v>3</v>
      </c>
      <c r="AG79" s="59">
        <f>VLOOKUP($B79,Mar!$S$7:$V$505,2,FALSE)</f>
        <v>904</v>
      </c>
      <c r="AH79" s="59">
        <f>VLOOKUP($B79,Mar!$S$7:$V$505,3,FALSE)</f>
        <v>119</v>
      </c>
      <c r="AI79" s="59">
        <f>VLOOKUP($B79,Mar!$S$7:$V$505,4,FALSE)</f>
        <v>10</v>
      </c>
      <c r="AJ79" s="59">
        <f t="shared" si="88"/>
        <v>904.01190009999993</v>
      </c>
      <c r="AK79" s="59">
        <f t="shared" si="76"/>
        <v>6</v>
      </c>
      <c r="AL79" s="59">
        <f t="shared" si="89"/>
        <v>5</v>
      </c>
    </row>
    <row r="80" spans="2:58" ht="8" x14ac:dyDescent="0.2">
      <c r="B80" s="53" t="s">
        <v>597</v>
      </c>
      <c r="C80" s="53"/>
      <c r="D80" s="54"/>
      <c r="E80" s="54"/>
      <c r="F80" s="54">
        <f t="shared" si="77"/>
        <v>24</v>
      </c>
      <c r="G80" s="54">
        <f t="shared" si="78"/>
        <v>5913</v>
      </c>
      <c r="H80" s="55">
        <f t="shared" si="79"/>
        <v>1182.5999999999999</v>
      </c>
      <c r="I80" s="59">
        <f>VLOOKUP($B80,SeptOct!$S$7:$V$506,2,FALSE)</f>
        <v>833</v>
      </c>
      <c r="J80" s="59">
        <f>VLOOKUP($B80,SeptOct!$S$7:$V$506,3,FALSE)</f>
        <v>120</v>
      </c>
      <c r="K80" s="59">
        <f>VLOOKUP($B80,SeptOct!$S$7:$V$506,4,FALSE)</f>
        <v>7</v>
      </c>
      <c r="L80" s="59">
        <f t="shared" si="80"/>
        <v>833.01200007</v>
      </c>
      <c r="M80" s="59">
        <f t="shared" si="72"/>
        <v>6</v>
      </c>
      <c r="N80" s="59">
        <f t="shared" si="81"/>
        <v>5</v>
      </c>
      <c r="O80" s="54">
        <f>VLOOKUP($B80,Nov!$S$7:$V$506,2,FALSE)</f>
        <v>1622</v>
      </c>
      <c r="P80" s="54">
        <f>VLOOKUP($B80,Nov!$S$7:$V$506,3,FALSE)</f>
        <v>237</v>
      </c>
      <c r="Q80" s="54">
        <f>VLOOKUP($B80,Nov!$S$7:$V$506,4,FALSE)</f>
        <v>21</v>
      </c>
      <c r="R80" s="54">
        <f t="shared" si="82"/>
        <v>1622.02370021</v>
      </c>
      <c r="S80" s="54">
        <f t="shared" si="73"/>
        <v>6</v>
      </c>
      <c r="T80" s="54">
        <f t="shared" si="83"/>
        <v>5</v>
      </c>
      <c r="U80" s="59">
        <f>VLOOKUP($B80,DecJan!$S$7:$V$506,2,FALSE)</f>
        <v>403</v>
      </c>
      <c r="V80" s="59">
        <f>VLOOKUP($B80,DecJan!$S$7:$V$506,3,FALSE)</f>
        <v>60</v>
      </c>
      <c r="W80" s="59">
        <f>VLOOKUP($B80,DecJan!$S$7:$V$506,4,FALSE)</f>
        <v>1</v>
      </c>
      <c r="X80" s="59">
        <f t="shared" si="84"/>
        <v>403.00600000999998</v>
      </c>
      <c r="Y80" s="59">
        <f t="shared" si="74"/>
        <v>11</v>
      </c>
      <c r="Z80" s="59">
        <f t="shared" si="85"/>
        <v>0</v>
      </c>
      <c r="AA80" s="54">
        <f>VLOOKUP($B80,Feb!$S$7:$V$505,2,FALSE)</f>
        <v>1815</v>
      </c>
      <c r="AB80" s="54">
        <f>VLOOKUP($B80,Feb!$S$7:$V$505,3,FALSE)</f>
        <v>240</v>
      </c>
      <c r="AC80" s="54">
        <f>VLOOKUP($B80,Feb!$S$7:$V$505,4,FALSE)</f>
        <v>30</v>
      </c>
      <c r="AD80" s="54">
        <f t="shared" si="86"/>
        <v>1815.0240002999999</v>
      </c>
      <c r="AE80" s="54">
        <f t="shared" si="75"/>
        <v>5</v>
      </c>
      <c r="AF80" s="54">
        <f t="shared" si="87"/>
        <v>6</v>
      </c>
      <c r="AG80" s="59">
        <f>VLOOKUP($B80,Mar!$S$7:$V$505,2,FALSE)</f>
        <v>1240</v>
      </c>
      <c r="AH80" s="59">
        <f>VLOOKUP($B80,Mar!$S$7:$V$505,3,FALSE)</f>
        <v>214</v>
      </c>
      <c r="AI80" s="59">
        <f>VLOOKUP($B80,Mar!$S$7:$V$505,4,FALSE)</f>
        <v>6</v>
      </c>
      <c r="AJ80" s="59">
        <f t="shared" si="88"/>
        <v>1240.0214000600001</v>
      </c>
      <c r="AK80" s="59">
        <f t="shared" si="76"/>
        <v>3</v>
      </c>
      <c r="AL80" s="59">
        <f t="shared" si="89"/>
        <v>8</v>
      </c>
    </row>
    <row r="81" spans="2:38" ht="8" x14ac:dyDescent="0.2">
      <c r="B81" s="53" t="s">
        <v>604</v>
      </c>
      <c r="C81" s="53"/>
      <c r="D81" s="54"/>
      <c r="E81" s="54"/>
      <c r="F81" s="54">
        <f t="shared" si="77"/>
        <v>24</v>
      </c>
      <c r="G81" s="54">
        <f t="shared" si="78"/>
        <v>5015</v>
      </c>
      <c r="H81" s="55">
        <f t="shared" si="79"/>
        <v>1253.75</v>
      </c>
      <c r="I81" s="59">
        <v>0</v>
      </c>
      <c r="J81" s="59">
        <v>0</v>
      </c>
      <c r="K81" s="59">
        <v>0</v>
      </c>
      <c r="L81" s="59">
        <f t="shared" si="80"/>
        <v>0</v>
      </c>
      <c r="M81" s="59">
        <f t="shared" si="72"/>
        <v>14</v>
      </c>
      <c r="N81" s="59">
        <f t="shared" si="81"/>
        <v>0</v>
      </c>
      <c r="O81" s="54">
        <f>VLOOKUP($B81,Nov!$S$7:$V$506,2,FALSE)</f>
        <v>1711</v>
      </c>
      <c r="P81" s="54">
        <f>VLOOKUP($B81,Nov!$S$7:$V$506,3,FALSE)</f>
        <v>239</v>
      </c>
      <c r="Q81" s="54">
        <f>VLOOKUP($B81,Nov!$S$7:$V$506,4,FALSE)</f>
        <v>20</v>
      </c>
      <c r="R81" s="54">
        <f t="shared" si="82"/>
        <v>1711.0239001999998</v>
      </c>
      <c r="S81" s="54">
        <f t="shared" si="73"/>
        <v>3</v>
      </c>
      <c r="T81" s="54">
        <f t="shared" si="83"/>
        <v>8</v>
      </c>
      <c r="U81" s="59">
        <f>VLOOKUP($B81,DecJan!$S$7:$V$506,2,FALSE)</f>
        <v>1399</v>
      </c>
      <c r="V81" s="59">
        <f>VLOOKUP($B81,DecJan!$S$7:$V$506,3,FALSE)</f>
        <v>225</v>
      </c>
      <c r="W81" s="59">
        <f>VLOOKUP($B81,DecJan!$S$7:$V$506,4,FALSE)</f>
        <v>11</v>
      </c>
      <c r="X81" s="59">
        <f t="shared" si="84"/>
        <v>1399.02250011</v>
      </c>
      <c r="Y81" s="59">
        <f t="shared" si="74"/>
        <v>3</v>
      </c>
      <c r="Z81" s="59">
        <f t="shared" si="85"/>
        <v>8</v>
      </c>
      <c r="AA81" s="54">
        <f>VLOOKUP($B81,Feb!$S$7:$V$505,2,FALSE)</f>
        <v>1905</v>
      </c>
      <c r="AB81" s="54">
        <f>VLOOKUP($B81,Feb!$S$7:$V$505,3,FALSE)</f>
        <v>239</v>
      </c>
      <c r="AC81" s="54">
        <f>VLOOKUP($B81,Feb!$S$7:$V$505,4,FALSE)</f>
        <v>31</v>
      </c>
      <c r="AD81" s="54">
        <f t="shared" si="86"/>
        <v>1905.0239003099998</v>
      </c>
      <c r="AE81" s="54">
        <f t="shared" si="75"/>
        <v>3</v>
      </c>
      <c r="AF81" s="54">
        <f t="shared" si="87"/>
        <v>8</v>
      </c>
      <c r="AG81" s="59"/>
      <c r="AH81" s="59"/>
      <c r="AI81" s="59"/>
      <c r="AJ81" s="59">
        <f t="shared" si="88"/>
        <v>0</v>
      </c>
      <c r="AK81" s="59">
        <f t="shared" si="76"/>
        <v>12</v>
      </c>
      <c r="AL81" s="59">
        <f t="shared" si="89"/>
        <v>0</v>
      </c>
    </row>
    <row r="82" spans="2:38" ht="8" x14ac:dyDescent="0.2">
      <c r="B82" s="53" t="s">
        <v>602</v>
      </c>
      <c r="C82" s="53"/>
      <c r="D82" s="54"/>
      <c r="E82" s="54"/>
      <c r="F82" s="54">
        <f t="shared" si="77"/>
        <v>22</v>
      </c>
      <c r="G82" s="54">
        <f t="shared" si="78"/>
        <v>4886</v>
      </c>
      <c r="H82" s="55">
        <f t="shared" si="79"/>
        <v>977.2</v>
      </c>
      <c r="I82" s="59">
        <v>0</v>
      </c>
      <c r="J82" s="59">
        <v>0</v>
      </c>
      <c r="K82" s="59">
        <v>0</v>
      </c>
      <c r="L82" s="59">
        <f t="shared" si="80"/>
        <v>0</v>
      </c>
      <c r="M82" s="59">
        <f t="shared" si="72"/>
        <v>14</v>
      </c>
      <c r="N82" s="59">
        <f t="shared" si="81"/>
        <v>0</v>
      </c>
      <c r="O82" s="54">
        <f>VLOOKUP($B82,Nov!$S$7:$V$506,2,FALSE)</f>
        <v>1796</v>
      </c>
      <c r="P82" s="54">
        <f>VLOOKUP($B82,Nov!$S$7:$V$506,3,FALSE)</f>
        <v>239</v>
      </c>
      <c r="Q82" s="54">
        <f>VLOOKUP($B82,Nov!$S$7:$V$506,4,FALSE)</f>
        <v>21</v>
      </c>
      <c r="R82" s="54">
        <f t="shared" si="82"/>
        <v>1796.02390021</v>
      </c>
      <c r="S82" s="54">
        <f t="shared" si="73"/>
        <v>2</v>
      </c>
      <c r="T82" s="54">
        <f t="shared" si="83"/>
        <v>9</v>
      </c>
      <c r="U82" s="59">
        <v>0</v>
      </c>
      <c r="V82" s="59">
        <v>0</v>
      </c>
      <c r="W82" s="59">
        <v>0</v>
      </c>
      <c r="X82" s="59">
        <f t="shared" si="84"/>
        <v>0</v>
      </c>
      <c r="Y82" s="59">
        <f t="shared" si="74"/>
        <v>13</v>
      </c>
      <c r="Z82" s="59">
        <f t="shared" si="85"/>
        <v>0</v>
      </c>
      <c r="AA82" s="54">
        <f>VLOOKUP($B82,Feb!$S$7:$V$505,2,FALSE)</f>
        <v>1779</v>
      </c>
      <c r="AB82" s="54">
        <f>VLOOKUP($B82,Feb!$S$7:$V$505,3,FALSE)</f>
        <v>240</v>
      </c>
      <c r="AC82" s="54">
        <f>VLOOKUP($B82,Feb!$S$7:$V$505,4,FALSE)</f>
        <v>26</v>
      </c>
      <c r="AD82" s="54">
        <f t="shared" si="86"/>
        <v>1779.0240002599999</v>
      </c>
      <c r="AE82" s="54">
        <f t="shared" si="75"/>
        <v>7</v>
      </c>
      <c r="AF82" s="54">
        <f t="shared" si="87"/>
        <v>4</v>
      </c>
      <c r="AG82" s="59">
        <f>VLOOKUP($B82,Mar!$S$7:$V$505,2,FALSE)</f>
        <v>1311</v>
      </c>
      <c r="AH82" s="59">
        <f>VLOOKUP($B82,Mar!$S$7:$V$505,3,FALSE)</f>
        <v>176</v>
      </c>
      <c r="AI82" s="59">
        <f>VLOOKUP($B82,Mar!$S$7:$V$505,4,FALSE)</f>
        <v>24</v>
      </c>
      <c r="AJ82" s="59">
        <f t="shared" si="88"/>
        <v>1311.0176002399999</v>
      </c>
      <c r="AK82" s="59">
        <f t="shared" si="76"/>
        <v>2</v>
      </c>
      <c r="AL82" s="59">
        <f t="shared" si="89"/>
        <v>9</v>
      </c>
    </row>
    <row r="83" spans="2:38" ht="8" x14ac:dyDescent="0.2">
      <c r="B83" s="53" t="s">
        <v>601</v>
      </c>
      <c r="C83" s="53"/>
      <c r="D83" s="54"/>
      <c r="E83" s="54"/>
      <c r="F83" s="54">
        <f t="shared" si="77"/>
        <v>21</v>
      </c>
      <c r="G83" s="54">
        <f t="shared" si="78"/>
        <v>5023</v>
      </c>
      <c r="H83" s="55">
        <f t="shared" si="79"/>
        <v>1004.6</v>
      </c>
      <c r="I83" s="59">
        <f>VLOOKUP($B83,SeptOct!$S$7:$V$506,2,FALSE)</f>
        <v>958</v>
      </c>
      <c r="J83" s="59">
        <f>VLOOKUP($B83,SeptOct!$S$7:$V$506,3,FALSE)</f>
        <v>167</v>
      </c>
      <c r="K83" s="59">
        <f>VLOOKUP($B83,SeptOct!$S$7:$V$506,4,FALSE)</f>
        <v>11</v>
      </c>
      <c r="L83" s="59">
        <f t="shared" si="80"/>
        <v>958.01670010999999</v>
      </c>
      <c r="M83" s="59">
        <f t="shared" si="72"/>
        <v>5</v>
      </c>
      <c r="N83" s="59">
        <f t="shared" si="81"/>
        <v>6</v>
      </c>
      <c r="O83" s="54">
        <f>VLOOKUP($B83,Nov!$S$7:$V$506,2,FALSE)</f>
        <v>1649</v>
      </c>
      <c r="P83" s="54">
        <f>VLOOKUP($B83,Nov!$S$7:$V$506,3,FALSE)</f>
        <v>237</v>
      </c>
      <c r="Q83" s="54">
        <f>VLOOKUP($B83,Nov!$S$7:$V$506,4,FALSE)</f>
        <v>17</v>
      </c>
      <c r="R83" s="54">
        <f t="shared" si="82"/>
        <v>1649.02370017</v>
      </c>
      <c r="S83" s="54">
        <f t="shared" si="73"/>
        <v>5</v>
      </c>
      <c r="T83" s="54">
        <f t="shared" si="83"/>
        <v>6</v>
      </c>
      <c r="U83" s="59">
        <f>VLOOKUP($B83,DecJan!$S$7:$V$506,2,FALSE)</f>
        <v>705</v>
      </c>
      <c r="V83" s="59">
        <f>VLOOKUP($B83,DecJan!$S$7:$V$506,3,FALSE)</f>
        <v>113</v>
      </c>
      <c r="W83" s="59">
        <f>VLOOKUP($B83,DecJan!$S$7:$V$506,4,FALSE)</f>
        <v>6</v>
      </c>
      <c r="X83" s="59">
        <f t="shared" si="84"/>
        <v>705.01130006000005</v>
      </c>
      <c r="Y83" s="59">
        <f t="shared" si="74"/>
        <v>8</v>
      </c>
      <c r="Z83" s="59">
        <f t="shared" si="85"/>
        <v>3</v>
      </c>
      <c r="AA83" s="54">
        <f>VLOOKUP($B83,Feb!$S$7:$V$505,2,FALSE)</f>
        <v>798</v>
      </c>
      <c r="AB83" s="54">
        <f>VLOOKUP($B83,Feb!$S$7:$V$505,3,FALSE)</f>
        <v>116</v>
      </c>
      <c r="AC83" s="54">
        <f>VLOOKUP($B83,Feb!$S$7:$V$505,4,FALSE)</f>
        <v>6</v>
      </c>
      <c r="AD83" s="54">
        <f t="shared" si="86"/>
        <v>798.01160006000009</v>
      </c>
      <c r="AE83" s="54">
        <f t="shared" si="75"/>
        <v>21</v>
      </c>
      <c r="AF83" s="54">
        <f t="shared" si="87"/>
        <v>0</v>
      </c>
      <c r="AG83" s="59">
        <f>VLOOKUP($B83,Mar!$S$7:$V$505,2,FALSE)</f>
        <v>913</v>
      </c>
      <c r="AH83" s="59">
        <f>VLOOKUP($B83,Mar!$S$7:$V$505,3,FALSE)</f>
        <v>119</v>
      </c>
      <c r="AI83" s="59">
        <f>VLOOKUP($B83,Mar!$S$7:$V$505,4,FALSE)</f>
        <v>12</v>
      </c>
      <c r="AJ83" s="59">
        <f t="shared" si="88"/>
        <v>913.01190011999995</v>
      </c>
      <c r="AK83" s="59">
        <f t="shared" si="76"/>
        <v>5</v>
      </c>
      <c r="AL83" s="59">
        <f t="shared" si="89"/>
        <v>6</v>
      </c>
    </row>
    <row r="84" spans="2:38" ht="8" x14ac:dyDescent="0.2">
      <c r="B84" s="53" t="s">
        <v>595</v>
      </c>
      <c r="C84" s="53"/>
      <c r="D84" s="54"/>
      <c r="E84" s="54"/>
      <c r="F84" s="54">
        <f t="shared" si="77"/>
        <v>18</v>
      </c>
      <c r="G84" s="54">
        <f t="shared" si="78"/>
        <v>5539</v>
      </c>
      <c r="H84" s="55">
        <f t="shared" si="79"/>
        <v>1384.75</v>
      </c>
      <c r="I84" s="59">
        <f>VLOOKUP($B84,SeptOct!$S$7:$V$506,2,FALSE)</f>
        <v>1318</v>
      </c>
      <c r="J84" s="59">
        <f>VLOOKUP($B84,SeptOct!$S$7:$V$506,3,FALSE)</f>
        <v>208</v>
      </c>
      <c r="K84" s="59">
        <f>VLOOKUP($B84,SeptOct!$S$7:$V$506,4,FALSE)</f>
        <v>4</v>
      </c>
      <c r="L84" s="59">
        <f t="shared" si="80"/>
        <v>1318.02080004</v>
      </c>
      <c r="M84" s="59">
        <f t="shared" si="72"/>
        <v>1</v>
      </c>
      <c r="N84" s="59">
        <f t="shared" si="81"/>
        <v>10</v>
      </c>
      <c r="O84" s="54">
        <f>VLOOKUP($B84,Nov!$S$7:$V$506,2,FALSE)</f>
        <v>1356</v>
      </c>
      <c r="P84" s="54">
        <f>VLOOKUP($B84,Nov!$S$7:$V$506,3,FALSE)</f>
        <v>228</v>
      </c>
      <c r="Q84" s="54">
        <f>VLOOKUP($B84,Nov!$S$7:$V$506,4,FALSE)</f>
        <v>7</v>
      </c>
      <c r="R84" s="54">
        <f t="shared" si="82"/>
        <v>1356.0228000699999</v>
      </c>
      <c r="S84" s="54">
        <f t="shared" si="73"/>
        <v>11</v>
      </c>
      <c r="T84" s="54">
        <f t="shared" si="83"/>
        <v>0</v>
      </c>
      <c r="U84" s="59">
        <f>VLOOKUP($B84,DecJan!$S$7:$V$506,2,FALSE)</f>
        <v>1205</v>
      </c>
      <c r="V84" s="59">
        <f>VLOOKUP($B84,DecJan!$S$7:$V$506,3,FALSE)</f>
        <v>212</v>
      </c>
      <c r="W84" s="59">
        <f>VLOOKUP($B84,DecJan!$S$7:$V$506,4,FALSE)</f>
        <v>8</v>
      </c>
      <c r="X84" s="59">
        <f t="shared" si="84"/>
        <v>1205.02120008</v>
      </c>
      <c r="Y84" s="59">
        <f t="shared" si="74"/>
        <v>4</v>
      </c>
      <c r="Z84" s="59">
        <f t="shared" si="85"/>
        <v>7</v>
      </c>
      <c r="AA84" s="54">
        <f>VLOOKUP($B84,Feb!$S$7:$V$505,2,FALSE)</f>
        <v>1660</v>
      </c>
      <c r="AB84" s="54">
        <f>VLOOKUP($B84,Feb!$S$7:$V$505,3,FALSE)</f>
        <v>238</v>
      </c>
      <c r="AC84" s="54">
        <f>VLOOKUP($B84,Feb!$S$7:$V$505,4,FALSE)</f>
        <v>22</v>
      </c>
      <c r="AD84" s="54">
        <f t="shared" si="86"/>
        <v>1660.0238002199999</v>
      </c>
      <c r="AE84" s="54">
        <f t="shared" si="75"/>
        <v>10</v>
      </c>
      <c r="AF84" s="54">
        <f t="shared" si="87"/>
        <v>1</v>
      </c>
      <c r="AG84" s="59"/>
      <c r="AH84" s="59"/>
      <c r="AI84" s="59"/>
      <c r="AJ84" s="59">
        <f t="shared" si="88"/>
        <v>0</v>
      </c>
      <c r="AK84" s="59">
        <f t="shared" si="76"/>
        <v>12</v>
      </c>
      <c r="AL84" s="59">
        <f t="shared" si="89"/>
        <v>0</v>
      </c>
    </row>
    <row r="85" spans="2:38" ht="8" x14ac:dyDescent="0.2">
      <c r="B85" s="53" t="s">
        <v>574</v>
      </c>
      <c r="C85" s="53"/>
      <c r="D85" s="54"/>
      <c r="E85" s="54"/>
      <c r="F85" s="54">
        <f t="shared" si="77"/>
        <v>13</v>
      </c>
      <c r="G85" s="54">
        <f t="shared" si="78"/>
        <v>3167</v>
      </c>
      <c r="H85" s="55">
        <f t="shared" si="79"/>
        <v>791.75</v>
      </c>
      <c r="I85" s="59">
        <v>0</v>
      </c>
      <c r="J85" s="59">
        <v>0</v>
      </c>
      <c r="K85" s="59">
        <v>0</v>
      </c>
      <c r="L85" s="59">
        <f t="shared" si="80"/>
        <v>0</v>
      </c>
      <c r="M85" s="59">
        <f t="shared" si="72"/>
        <v>14</v>
      </c>
      <c r="N85" s="59">
        <f t="shared" si="81"/>
        <v>0</v>
      </c>
      <c r="O85" s="54">
        <f>VLOOKUP($B85,Nov!$S$7:$V$506,2,FALSE)</f>
        <v>206</v>
      </c>
      <c r="P85" s="54">
        <f>VLOOKUP($B85,Nov!$S$7:$V$506,3,FALSE)</f>
        <v>0</v>
      </c>
      <c r="Q85" s="54">
        <f>VLOOKUP($B85,Nov!$S$7:$V$506,4,FALSE)</f>
        <v>0</v>
      </c>
      <c r="R85" s="54">
        <f t="shared" si="82"/>
        <v>206</v>
      </c>
      <c r="S85" s="54">
        <f t="shared" si="73"/>
        <v>33</v>
      </c>
      <c r="T85" s="54">
        <f t="shared" si="83"/>
        <v>0</v>
      </c>
      <c r="U85" s="59">
        <f>VLOOKUP($B85,DecJan!$S$7:$V$506,2,FALSE)</f>
        <v>1125</v>
      </c>
      <c r="V85" s="59">
        <f>VLOOKUP($B85,DecJan!$S$7:$V$506,3,FALSE)</f>
        <v>186</v>
      </c>
      <c r="W85" s="59">
        <f>VLOOKUP($B85,DecJan!$S$7:$V$506,4,FALSE)</f>
        <v>6</v>
      </c>
      <c r="X85" s="59">
        <f t="shared" si="84"/>
        <v>1125.0186000600002</v>
      </c>
      <c r="Y85" s="59">
        <f t="shared" si="74"/>
        <v>5</v>
      </c>
      <c r="Z85" s="59">
        <f t="shared" si="85"/>
        <v>6</v>
      </c>
      <c r="AA85" s="54">
        <f>VLOOKUP($B85,Feb!$S$7:$V$505,2,FALSE)</f>
        <v>1836</v>
      </c>
      <c r="AB85" s="54">
        <f>VLOOKUP($B85,Feb!$S$7:$V$505,3,FALSE)</f>
        <v>239</v>
      </c>
      <c r="AC85" s="54">
        <f>VLOOKUP($B85,Feb!$S$7:$V$505,4,FALSE)</f>
        <v>32</v>
      </c>
      <c r="AD85" s="54">
        <f t="shared" si="86"/>
        <v>1836.0239003199999</v>
      </c>
      <c r="AE85" s="54">
        <f t="shared" si="75"/>
        <v>4</v>
      </c>
      <c r="AF85" s="54">
        <f t="shared" si="87"/>
        <v>7</v>
      </c>
      <c r="AG85" s="59"/>
      <c r="AH85" s="59"/>
      <c r="AI85" s="59"/>
      <c r="AJ85" s="59">
        <f t="shared" si="88"/>
        <v>0</v>
      </c>
      <c r="AK85" s="59">
        <f t="shared" si="76"/>
        <v>12</v>
      </c>
      <c r="AL85" s="59">
        <f t="shared" si="89"/>
        <v>0</v>
      </c>
    </row>
    <row r="86" spans="2:38" ht="8" x14ac:dyDescent="0.2">
      <c r="B86" s="53" t="s">
        <v>596</v>
      </c>
      <c r="C86" s="53"/>
      <c r="D86" s="54"/>
      <c r="E86" s="54"/>
      <c r="F86" s="54">
        <f t="shared" si="77"/>
        <v>10</v>
      </c>
      <c r="G86" s="54">
        <f t="shared" si="78"/>
        <v>4165</v>
      </c>
      <c r="H86" s="55">
        <f t="shared" si="79"/>
        <v>833</v>
      </c>
      <c r="I86" s="59">
        <v>0</v>
      </c>
      <c r="J86" s="59">
        <v>0</v>
      </c>
      <c r="K86" s="59">
        <v>0</v>
      </c>
      <c r="L86" s="59">
        <f t="shared" si="80"/>
        <v>0</v>
      </c>
      <c r="M86" s="59">
        <f t="shared" si="72"/>
        <v>14</v>
      </c>
      <c r="N86" s="59">
        <f t="shared" si="81"/>
        <v>0</v>
      </c>
      <c r="O86" s="54">
        <f>VLOOKUP($B86,Nov!$S$7:$V$506,2,FALSE)</f>
        <v>1148</v>
      </c>
      <c r="P86" s="54">
        <f>VLOOKUP($B86,Nov!$S$7:$V$506,3,FALSE)</f>
        <v>215</v>
      </c>
      <c r="Q86" s="54">
        <f>VLOOKUP($B86,Nov!$S$7:$V$506,4,FALSE)</f>
        <v>4</v>
      </c>
      <c r="R86" s="54">
        <f t="shared" si="82"/>
        <v>1148.0215000400001</v>
      </c>
      <c r="S86" s="54">
        <f t="shared" si="73"/>
        <v>18</v>
      </c>
      <c r="T86" s="54">
        <f t="shared" si="83"/>
        <v>0</v>
      </c>
      <c r="U86" s="59">
        <v>0</v>
      </c>
      <c r="V86" s="59">
        <v>0</v>
      </c>
      <c r="W86" s="59">
        <v>0</v>
      </c>
      <c r="X86" s="59">
        <f t="shared" si="84"/>
        <v>0</v>
      </c>
      <c r="Y86" s="59">
        <f t="shared" si="74"/>
        <v>13</v>
      </c>
      <c r="Z86" s="59">
        <f t="shared" si="85"/>
        <v>0</v>
      </c>
      <c r="AA86" s="54">
        <f>VLOOKUP($B86,Feb!$S$7:$V$505,2,FALSE)</f>
        <v>1555</v>
      </c>
      <c r="AB86" s="54">
        <f>VLOOKUP($B86,Feb!$S$7:$V$505,3,FALSE)</f>
        <v>235</v>
      </c>
      <c r="AC86" s="54">
        <f>VLOOKUP($B86,Feb!$S$7:$V$505,4,FALSE)</f>
        <v>17</v>
      </c>
      <c r="AD86" s="54">
        <f t="shared" si="86"/>
        <v>1555.02350017</v>
      </c>
      <c r="AE86" s="54">
        <f t="shared" si="75"/>
        <v>12</v>
      </c>
      <c r="AF86" s="54">
        <f t="shared" si="87"/>
        <v>0</v>
      </c>
      <c r="AG86" s="59">
        <f>VLOOKUP($B86,Mar!$S$7:$V$505,2,FALSE)</f>
        <v>1462</v>
      </c>
      <c r="AH86" s="59">
        <f>VLOOKUP($B86,Mar!$S$7:$V$505,3,FALSE)</f>
        <v>231</v>
      </c>
      <c r="AI86" s="59">
        <f>VLOOKUP($B86,Mar!$S$7:$V$505,4,FALSE)</f>
        <v>11</v>
      </c>
      <c r="AJ86" s="59">
        <f t="shared" si="88"/>
        <v>1462.0231001100001</v>
      </c>
      <c r="AK86" s="59">
        <f t="shared" si="76"/>
        <v>1</v>
      </c>
      <c r="AL86" s="59">
        <f t="shared" si="89"/>
        <v>10</v>
      </c>
    </row>
    <row r="87" spans="2:38" ht="8" x14ac:dyDescent="0.2">
      <c r="B87" s="53" t="s">
        <v>577</v>
      </c>
      <c r="C87" s="53"/>
      <c r="D87" s="54"/>
      <c r="E87" s="54"/>
      <c r="F87" s="54">
        <f t="shared" si="77"/>
        <v>10</v>
      </c>
      <c r="G87" s="54">
        <f t="shared" si="78"/>
        <v>4018</v>
      </c>
      <c r="H87" s="55">
        <f t="shared" si="79"/>
        <v>1004.5</v>
      </c>
      <c r="I87" s="59">
        <f>VLOOKUP($B87,SeptOct!$S$7:$V$506,2,FALSE)</f>
        <v>1000</v>
      </c>
      <c r="J87" s="59">
        <f>VLOOKUP($B87,SeptOct!$S$7:$V$506,3,FALSE)</f>
        <v>197</v>
      </c>
      <c r="K87" s="59">
        <f>VLOOKUP($B87,SeptOct!$S$7:$V$506,4,FALSE)</f>
        <v>1</v>
      </c>
      <c r="L87" s="59">
        <f t="shared" si="80"/>
        <v>1000.01970001</v>
      </c>
      <c r="M87" s="59">
        <f t="shared" si="72"/>
        <v>4</v>
      </c>
      <c r="N87" s="59">
        <f t="shared" si="81"/>
        <v>7</v>
      </c>
      <c r="O87" s="54">
        <f>VLOOKUP($B87,Nov!$S$7:$V$506,2,FALSE)</f>
        <v>1475</v>
      </c>
      <c r="P87" s="54">
        <f>VLOOKUP($B87,Nov!$S$7:$V$506,3,FALSE)</f>
        <v>235</v>
      </c>
      <c r="Q87" s="54">
        <f>VLOOKUP($B87,Nov!$S$7:$V$506,4,FALSE)</f>
        <v>11</v>
      </c>
      <c r="R87" s="54">
        <f t="shared" si="82"/>
        <v>1475.02350011</v>
      </c>
      <c r="S87" s="54">
        <f t="shared" si="73"/>
        <v>8</v>
      </c>
      <c r="T87" s="54">
        <f t="shared" si="83"/>
        <v>3</v>
      </c>
      <c r="U87" s="59">
        <v>0</v>
      </c>
      <c r="V87" s="59">
        <v>0</v>
      </c>
      <c r="W87" s="59">
        <v>0</v>
      </c>
      <c r="X87" s="59">
        <f t="shared" si="84"/>
        <v>0</v>
      </c>
      <c r="Y87" s="59">
        <f t="shared" si="74"/>
        <v>13</v>
      </c>
      <c r="Z87" s="59">
        <f t="shared" si="85"/>
        <v>0</v>
      </c>
      <c r="AA87" s="54">
        <f>VLOOKUP($B87,Feb!$S$7:$V$505,2,FALSE)</f>
        <v>1543</v>
      </c>
      <c r="AB87" s="54">
        <f>VLOOKUP($B87,Feb!$S$7:$V$505,3,FALSE)</f>
        <v>234</v>
      </c>
      <c r="AC87" s="54">
        <f>VLOOKUP($B87,Feb!$S$7:$V$505,4,FALSE)</f>
        <v>10</v>
      </c>
      <c r="AD87" s="54">
        <f t="shared" si="86"/>
        <v>1543.0234001000001</v>
      </c>
      <c r="AE87" s="54">
        <f t="shared" si="75"/>
        <v>13</v>
      </c>
      <c r="AF87" s="54">
        <f t="shared" si="87"/>
        <v>0</v>
      </c>
      <c r="AG87" s="59"/>
      <c r="AH87" s="59"/>
      <c r="AI87" s="59"/>
      <c r="AJ87" s="59">
        <f t="shared" si="88"/>
        <v>0</v>
      </c>
      <c r="AK87" s="59">
        <f t="shared" si="76"/>
        <v>12</v>
      </c>
      <c r="AL87" s="59">
        <f t="shared" si="89"/>
        <v>0</v>
      </c>
    </row>
    <row r="88" spans="2:38" ht="8" x14ac:dyDescent="0.2">
      <c r="B88" s="53" t="s">
        <v>593</v>
      </c>
      <c r="C88" s="53"/>
      <c r="D88" s="54"/>
      <c r="E88" s="54"/>
      <c r="F88" s="54">
        <f t="shared" si="77"/>
        <v>8</v>
      </c>
      <c r="G88" s="54">
        <f t="shared" si="78"/>
        <v>3133</v>
      </c>
      <c r="H88" s="55">
        <f t="shared" si="79"/>
        <v>626.6</v>
      </c>
      <c r="I88" s="59">
        <f>VLOOKUP($B88,SeptOct!$S$7:$V$506,2,FALSE)</f>
        <v>764</v>
      </c>
      <c r="J88" s="59">
        <f>VLOOKUP($B88,SeptOct!$S$7:$V$506,3,FALSE)</f>
        <v>165</v>
      </c>
      <c r="K88" s="59">
        <f>VLOOKUP($B88,SeptOct!$S$7:$V$506,4,FALSE)</f>
        <v>4</v>
      </c>
      <c r="L88" s="59">
        <f t="shared" si="80"/>
        <v>764.01650003999998</v>
      </c>
      <c r="M88" s="59">
        <f t="shared" si="72"/>
        <v>9</v>
      </c>
      <c r="N88" s="59">
        <f t="shared" si="81"/>
        <v>2</v>
      </c>
      <c r="O88" s="54">
        <f>VLOOKUP($B88,Nov!$S$7:$V$506,2,FALSE)</f>
        <v>1084</v>
      </c>
      <c r="P88" s="54">
        <f>VLOOKUP($B88,Nov!$S$7:$V$506,3,FALSE)</f>
        <v>197</v>
      </c>
      <c r="Q88" s="54">
        <f>VLOOKUP($B88,Nov!$S$7:$V$506,4,FALSE)</f>
        <v>7</v>
      </c>
      <c r="R88" s="54">
        <f t="shared" si="82"/>
        <v>1084.01970007</v>
      </c>
      <c r="S88" s="54">
        <f t="shared" si="73"/>
        <v>19</v>
      </c>
      <c r="T88" s="54">
        <f t="shared" si="83"/>
        <v>0</v>
      </c>
      <c r="U88" s="59">
        <f>VLOOKUP($B88,DecJan!$S$7:$V$506,2,FALSE)</f>
        <v>1104</v>
      </c>
      <c r="V88" s="59">
        <f>VLOOKUP($B88,DecJan!$S$7:$V$506,3,FALSE)</f>
        <v>207</v>
      </c>
      <c r="W88" s="59">
        <f>VLOOKUP($B88,DecJan!$S$7:$V$506,4,FALSE)</f>
        <v>7</v>
      </c>
      <c r="X88" s="59">
        <f t="shared" si="84"/>
        <v>1104.02070007</v>
      </c>
      <c r="Y88" s="59">
        <f t="shared" si="74"/>
        <v>6</v>
      </c>
      <c r="Z88" s="59">
        <f t="shared" si="85"/>
        <v>5</v>
      </c>
      <c r="AA88" s="54">
        <v>0</v>
      </c>
      <c r="AB88" s="54">
        <v>0</v>
      </c>
      <c r="AC88" s="54">
        <v>0</v>
      </c>
      <c r="AD88" s="54">
        <f t="shared" si="86"/>
        <v>0</v>
      </c>
      <c r="AE88" s="54">
        <f t="shared" si="75"/>
        <v>28</v>
      </c>
      <c r="AF88" s="54">
        <f t="shared" si="87"/>
        <v>0</v>
      </c>
      <c r="AG88" s="59">
        <f>VLOOKUP($B88,Mar!$S$7:$V$505,2,FALSE)</f>
        <v>181</v>
      </c>
      <c r="AH88" s="59">
        <f>VLOOKUP($B88,Mar!$S$7:$V$505,3,FALSE)</f>
        <v>38</v>
      </c>
      <c r="AI88" s="59">
        <f>VLOOKUP($B88,Mar!$S$7:$V$505,4,FALSE)</f>
        <v>1</v>
      </c>
      <c r="AJ88" s="59">
        <f t="shared" si="88"/>
        <v>181.00380001000002</v>
      </c>
      <c r="AK88" s="59">
        <f t="shared" si="76"/>
        <v>10</v>
      </c>
      <c r="AL88" s="59">
        <f t="shared" si="89"/>
        <v>1</v>
      </c>
    </row>
    <row r="89" spans="2:38" ht="8" x14ac:dyDescent="0.2">
      <c r="B89" s="53" t="s">
        <v>570</v>
      </c>
      <c r="C89" s="53"/>
      <c r="D89" s="54"/>
      <c r="E89" s="54"/>
      <c r="F89" s="54">
        <f t="shared" si="77"/>
        <v>8</v>
      </c>
      <c r="G89" s="54">
        <f t="shared" si="78"/>
        <v>3706</v>
      </c>
      <c r="H89" s="55">
        <f t="shared" si="79"/>
        <v>926.5</v>
      </c>
      <c r="I89" s="59">
        <f>VLOOKUP($B89,SeptOct!$S$7:$V$506,2,FALSE)</f>
        <v>1065</v>
      </c>
      <c r="J89" s="59">
        <f>VLOOKUP($B89,SeptOct!$S$7:$V$506,3,FALSE)</f>
        <v>213</v>
      </c>
      <c r="K89" s="59">
        <f>VLOOKUP($B89,SeptOct!$S$7:$V$506,4,FALSE)</f>
        <v>8</v>
      </c>
      <c r="L89" s="59">
        <f t="shared" si="80"/>
        <v>1065.0213000800002</v>
      </c>
      <c r="M89" s="59">
        <f t="shared" si="72"/>
        <v>3</v>
      </c>
      <c r="N89" s="59">
        <f t="shared" si="81"/>
        <v>8</v>
      </c>
      <c r="O89" s="54">
        <f>VLOOKUP($B89,Nov!$S$7:$V$506,2,FALSE)</f>
        <v>1179</v>
      </c>
      <c r="P89" s="54">
        <f>VLOOKUP($B89,Nov!$S$7:$V$506,3,FALSE)</f>
        <v>227</v>
      </c>
      <c r="Q89" s="54">
        <f>VLOOKUP($B89,Nov!$S$7:$V$506,4,FALSE)</f>
        <v>6</v>
      </c>
      <c r="R89" s="54">
        <f t="shared" si="82"/>
        <v>1179.02270006</v>
      </c>
      <c r="S89" s="54">
        <f t="shared" si="73"/>
        <v>16</v>
      </c>
      <c r="T89" s="54">
        <f t="shared" si="83"/>
        <v>0</v>
      </c>
      <c r="U89" s="59">
        <v>0</v>
      </c>
      <c r="V89" s="59">
        <v>0</v>
      </c>
      <c r="W89" s="59">
        <v>0</v>
      </c>
      <c r="X89" s="59">
        <f t="shared" si="84"/>
        <v>0</v>
      </c>
      <c r="Y89" s="59">
        <f t="shared" si="74"/>
        <v>13</v>
      </c>
      <c r="Z89" s="59">
        <f t="shared" si="85"/>
        <v>0</v>
      </c>
      <c r="AA89" s="54">
        <f>VLOOKUP($B89,Feb!$S$7:$V$505,2,FALSE)</f>
        <v>1462</v>
      </c>
      <c r="AB89" s="54">
        <f>VLOOKUP($B89,Feb!$S$7:$V$505,3,FALSE)</f>
        <v>230</v>
      </c>
      <c r="AC89" s="54">
        <f>VLOOKUP($B89,Feb!$S$7:$V$505,4,FALSE)</f>
        <v>13</v>
      </c>
      <c r="AD89" s="54">
        <f t="shared" si="86"/>
        <v>1462.0230001299999</v>
      </c>
      <c r="AE89" s="54">
        <f t="shared" si="75"/>
        <v>14</v>
      </c>
      <c r="AF89" s="54">
        <f t="shared" si="87"/>
        <v>0</v>
      </c>
      <c r="AG89" s="59"/>
      <c r="AH89" s="59"/>
      <c r="AI89" s="59"/>
      <c r="AJ89" s="59">
        <f t="shared" si="88"/>
        <v>0</v>
      </c>
      <c r="AK89" s="59">
        <f t="shared" si="76"/>
        <v>12</v>
      </c>
      <c r="AL89" s="59">
        <f t="shared" si="89"/>
        <v>0</v>
      </c>
    </row>
    <row r="90" spans="2:38" ht="8" x14ac:dyDescent="0.2">
      <c r="B90" s="53" t="s">
        <v>578</v>
      </c>
      <c r="C90" s="53"/>
      <c r="D90" s="54"/>
      <c r="E90" s="54"/>
      <c r="F90" s="54">
        <f t="shared" si="77"/>
        <v>6</v>
      </c>
      <c r="G90" s="54">
        <f t="shared" si="78"/>
        <v>3274</v>
      </c>
      <c r="H90" s="55">
        <f t="shared" si="79"/>
        <v>818.5</v>
      </c>
      <c r="I90" s="59">
        <v>0</v>
      </c>
      <c r="J90" s="59">
        <v>0</v>
      </c>
      <c r="K90" s="59">
        <v>0</v>
      </c>
      <c r="L90" s="59">
        <f t="shared" si="80"/>
        <v>0</v>
      </c>
      <c r="M90" s="59">
        <f t="shared" si="72"/>
        <v>14</v>
      </c>
      <c r="N90" s="59">
        <f t="shared" si="81"/>
        <v>0</v>
      </c>
      <c r="O90" s="54">
        <f>VLOOKUP($B90,Nov!$S$7:$V$506,2,FALSE)</f>
        <v>1460</v>
      </c>
      <c r="P90" s="54">
        <f>VLOOKUP($B90,Nov!$S$7:$V$506,3,FALSE)</f>
        <v>231</v>
      </c>
      <c r="Q90" s="54">
        <f>VLOOKUP($B90,Nov!$S$7:$V$506,4,FALSE)</f>
        <v>9</v>
      </c>
      <c r="R90" s="54">
        <f t="shared" si="82"/>
        <v>1460.0231000900001</v>
      </c>
      <c r="S90" s="54">
        <f t="shared" si="73"/>
        <v>10</v>
      </c>
      <c r="T90" s="54">
        <f t="shared" si="83"/>
        <v>1</v>
      </c>
      <c r="U90" s="59">
        <v>0</v>
      </c>
      <c r="V90" s="59">
        <v>0</v>
      </c>
      <c r="W90" s="59">
        <v>0</v>
      </c>
      <c r="X90" s="59">
        <f t="shared" si="84"/>
        <v>0</v>
      </c>
      <c r="Y90" s="59">
        <f t="shared" si="74"/>
        <v>13</v>
      </c>
      <c r="Z90" s="59">
        <f t="shared" si="85"/>
        <v>0</v>
      </c>
      <c r="AA90" s="54">
        <f>VLOOKUP($B90,Feb!$S$7:$V$505,2,FALSE)</f>
        <v>1814</v>
      </c>
      <c r="AB90" s="54">
        <f>VLOOKUP($B90,Feb!$S$7:$V$505,3,FALSE)</f>
        <v>240</v>
      </c>
      <c r="AC90" s="54">
        <f>VLOOKUP($B90,Feb!$S$7:$V$505,4,FALSE)</f>
        <v>33</v>
      </c>
      <c r="AD90" s="54">
        <f t="shared" si="86"/>
        <v>1814.0240003299998</v>
      </c>
      <c r="AE90" s="54">
        <f t="shared" si="75"/>
        <v>6</v>
      </c>
      <c r="AF90" s="54">
        <f t="shared" si="87"/>
        <v>5</v>
      </c>
      <c r="AG90" s="59"/>
      <c r="AH90" s="59"/>
      <c r="AI90" s="59"/>
      <c r="AJ90" s="59">
        <f t="shared" si="88"/>
        <v>0</v>
      </c>
      <c r="AK90" s="59">
        <f t="shared" si="76"/>
        <v>12</v>
      </c>
      <c r="AL90" s="59">
        <f t="shared" si="89"/>
        <v>0</v>
      </c>
    </row>
    <row r="91" spans="2:38" ht="8" x14ac:dyDescent="0.2">
      <c r="B91" s="53" t="s">
        <v>572</v>
      </c>
      <c r="C91" s="53"/>
      <c r="D91" s="54"/>
      <c r="E91" s="54"/>
      <c r="F91" s="54">
        <f t="shared" si="77"/>
        <v>4</v>
      </c>
      <c r="G91" s="54">
        <f t="shared" si="78"/>
        <v>3287</v>
      </c>
      <c r="H91" s="55">
        <f t="shared" si="79"/>
        <v>657.4</v>
      </c>
      <c r="I91" s="59">
        <v>0</v>
      </c>
      <c r="J91" s="59">
        <v>0</v>
      </c>
      <c r="K91" s="59">
        <v>0</v>
      </c>
      <c r="L91" s="59">
        <f t="shared" si="80"/>
        <v>0</v>
      </c>
      <c r="M91" s="59">
        <f t="shared" si="72"/>
        <v>14</v>
      </c>
      <c r="N91" s="59">
        <f t="shared" si="81"/>
        <v>0</v>
      </c>
      <c r="O91" s="54">
        <f>VLOOKUP($B91,Nov!$S$7:$V$506,2,FALSE)</f>
        <v>1465</v>
      </c>
      <c r="P91" s="54">
        <f>VLOOKUP($B91,Nov!$S$7:$V$506,3,FALSE)</f>
        <v>228</v>
      </c>
      <c r="Q91" s="54">
        <f>VLOOKUP($B91,Nov!$S$7:$V$506,4,FALSE)</f>
        <v>31</v>
      </c>
      <c r="R91" s="54">
        <f t="shared" si="82"/>
        <v>1465.0228003099999</v>
      </c>
      <c r="S91" s="54">
        <f t="shared" si="73"/>
        <v>9</v>
      </c>
      <c r="T91" s="54">
        <f t="shared" si="83"/>
        <v>2</v>
      </c>
      <c r="U91" s="59">
        <v>0</v>
      </c>
      <c r="V91" s="59">
        <v>0</v>
      </c>
      <c r="W91" s="59">
        <v>0</v>
      </c>
      <c r="X91" s="59">
        <f t="shared" si="84"/>
        <v>0</v>
      </c>
      <c r="Y91" s="59">
        <f t="shared" si="74"/>
        <v>13</v>
      </c>
      <c r="Z91" s="59">
        <f t="shared" si="85"/>
        <v>0</v>
      </c>
      <c r="AA91" s="54">
        <f>VLOOKUP($B91,Feb!$S$7:$V$505,2,FALSE)</f>
        <v>1666</v>
      </c>
      <c r="AB91" s="54">
        <f>VLOOKUP($B91,Feb!$S$7:$V$505,3,FALSE)</f>
        <v>238</v>
      </c>
      <c r="AC91" s="54">
        <f>VLOOKUP($B91,Feb!$S$7:$V$505,4,FALSE)</f>
        <v>15</v>
      </c>
      <c r="AD91" s="54">
        <f t="shared" si="86"/>
        <v>1666.0238001499999</v>
      </c>
      <c r="AE91" s="54">
        <f t="shared" si="75"/>
        <v>9</v>
      </c>
      <c r="AF91" s="54">
        <f t="shared" si="87"/>
        <v>2</v>
      </c>
      <c r="AG91" s="59">
        <f>VLOOKUP($B91,Mar!$S$7:$V$505,2,FALSE)</f>
        <v>156</v>
      </c>
      <c r="AH91" s="59">
        <f>VLOOKUP($B91,Mar!$S$7:$V$505,3,FALSE)</f>
        <v>37</v>
      </c>
      <c r="AI91" s="59">
        <f>VLOOKUP($B91,Mar!$S$7:$V$505,4,FALSE)</f>
        <v>0</v>
      </c>
      <c r="AJ91" s="59">
        <f t="shared" si="88"/>
        <v>156.00370000000001</v>
      </c>
      <c r="AK91" s="59">
        <f t="shared" si="76"/>
        <v>11</v>
      </c>
      <c r="AL91" s="59">
        <f t="shared" si="89"/>
        <v>0</v>
      </c>
    </row>
    <row r="92" spans="2:38" ht="8" x14ac:dyDescent="0.2">
      <c r="B92" s="53" t="s">
        <v>573</v>
      </c>
      <c r="C92" s="53"/>
      <c r="D92" s="54"/>
      <c r="E92" s="54"/>
      <c r="F92" s="54">
        <f t="shared" si="77"/>
        <v>4</v>
      </c>
      <c r="G92" s="54">
        <f t="shared" si="78"/>
        <v>2472</v>
      </c>
      <c r="H92" s="55">
        <f t="shared" si="79"/>
        <v>618</v>
      </c>
      <c r="I92" s="59">
        <v>0</v>
      </c>
      <c r="J92" s="59">
        <v>0</v>
      </c>
      <c r="K92" s="59">
        <v>0</v>
      </c>
      <c r="L92" s="59">
        <f t="shared" si="80"/>
        <v>0</v>
      </c>
      <c r="M92" s="59">
        <f t="shared" si="72"/>
        <v>14</v>
      </c>
      <c r="N92" s="59">
        <f t="shared" si="81"/>
        <v>0</v>
      </c>
      <c r="O92" s="54">
        <f>VLOOKUP($B92,Nov!$S$7:$V$506,2,FALSE)</f>
        <v>721</v>
      </c>
      <c r="P92" s="54">
        <f>VLOOKUP($B92,Nov!$S$7:$V$506,3,FALSE)</f>
        <v>0</v>
      </c>
      <c r="Q92" s="54">
        <f>VLOOKUP($B92,Nov!$S$7:$V$506,4,FALSE)</f>
        <v>0</v>
      </c>
      <c r="R92" s="54">
        <f t="shared" si="82"/>
        <v>721</v>
      </c>
      <c r="S92" s="54">
        <f t="shared" si="73"/>
        <v>24</v>
      </c>
      <c r="T92" s="54">
        <f t="shared" si="83"/>
        <v>0</v>
      </c>
      <c r="U92" s="59">
        <f>VLOOKUP($B92,DecJan!$S$7:$V$506,2,FALSE)</f>
        <v>825</v>
      </c>
      <c r="V92" s="59">
        <f>VLOOKUP($B92,DecJan!$S$7:$V$506,3,FALSE)</f>
        <v>120</v>
      </c>
      <c r="W92" s="59">
        <f>VLOOKUP($B92,DecJan!$S$7:$V$506,4,FALSE)</f>
        <v>10</v>
      </c>
      <c r="X92" s="59">
        <f t="shared" si="84"/>
        <v>825.01200009999991</v>
      </c>
      <c r="Y92" s="59">
        <f t="shared" si="74"/>
        <v>7</v>
      </c>
      <c r="Z92" s="59">
        <f t="shared" si="85"/>
        <v>4</v>
      </c>
      <c r="AA92" s="54">
        <f>VLOOKUP($B92,Feb!$S$7:$V$505,2,FALSE)</f>
        <v>926</v>
      </c>
      <c r="AB92" s="54">
        <f>VLOOKUP($B92,Feb!$S$7:$V$505,3,FALSE)</f>
        <v>120</v>
      </c>
      <c r="AC92" s="54">
        <f>VLOOKUP($B92,Feb!$S$7:$V$505,4,FALSE)</f>
        <v>10</v>
      </c>
      <c r="AD92" s="54">
        <f t="shared" si="86"/>
        <v>926.01200009999991</v>
      </c>
      <c r="AE92" s="54">
        <f t="shared" si="75"/>
        <v>18</v>
      </c>
      <c r="AF92" s="54">
        <f t="shared" si="87"/>
        <v>0</v>
      </c>
      <c r="AG92" s="59"/>
      <c r="AH92" s="59"/>
      <c r="AI92" s="59"/>
      <c r="AJ92" s="59">
        <f t="shared" si="88"/>
        <v>0</v>
      </c>
      <c r="AK92" s="59">
        <f t="shared" si="76"/>
        <v>12</v>
      </c>
      <c r="AL92" s="59">
        <f t="shared" si="89"/>
        <v>0</v>
      </c>
    </row>
    <row r="93" spans="2:38" ht="8" x14ac:dyDescent="0.2">
      <c r="B93" s="53" t="s">
        <v>579</v>
      </c>
      <c r="C93" s="53"/>
      <c r="D93" s="54"/>
      <c r="E93" s="54"/>
      <c r="F93" s="54">
        <f t="shared" si="77"/>
        <v>4</v>
      </c>
      <c r="G93" s="54">
        <f t="shared" si="78"/>
        <v>1827</v>
      </c>
      <c r="H93" s="55">
        <f t="shared" si="79"/>
        <v>456.75</v>
      </c>
      <c r="I93" s="59">
        <f>VLOOKUP($B93,SeptOct!$S$7:$V$506,2,FALSE)</f>
        <v>811</v>
      </c>
      <c r="J93" s="59">
        <f>VLOOKUP($B93,SeptOct!$S$7:$V$506,3,FALSE)</f>
        <v>196</v>
      </c>
      <c r="K93" s="59">
        <f>VLOOKUP($B93,SeptOct!$S$7:$V$506,4,FALSE)</f>
        <v>6</v>
      </c>
      <c r="L93" s="59">
        <f t="shared" si="80"/>
        <v>811.01960006000002</v>
      </c>
      <c r="M93" s="59">
        <f t="shared" si="72"/>
        <v>7</v>
      </c>
      <c r="N93" s="59">
        <f t="shared" si="81"/>
        <v>4</v>
      </c>
      <c r="O93" s="54">
        <f>VLOOKUP($B93,Nov!$S$7:$V$506,2,FALSE)</f>
        <v>844</v>
      </c>
      <c r="P93" s="54">
        <f>VLOOKUP($B93,Nov!$S$7:$V$506,3,FALSE)</f>
        <v>169</v>
      </c>
      <c r="Q93" s="54">
        <f>VLOOKUP($B93,Nov!$S$7:$V$506,4,FALSE)</f>
        <v>6</v>
      </c>
      <c r="R93" s="54">
        <f t="shared" si="82"/>
        <v>844.01690006000001</v>
      </c>
      <c r="S93" s="54">
        <f t="shared" si="73"/>
        <v>22</v>
      </c>
      <c r="T93" s="54">
        <f t="shared" si="83"/>
        <v>0</v>
      </c>
      <c r="U93" s="59">
        <v>0</v>
      </c>
      <c r="V93" s="59">
        <v>0</v>
      </c>
      <c r="W93" s="59">
        <v>0</v>
      </c>
      <c r="X93" s="59">
        <f t="shared" si="84"/>
        <v>0</v>
      </c>
      <c r="Y93" s="59">
        <f t="shared" si="74"/>
        <v>13</v>
      </c>
      <c r="Z93" s="59">
        <f t="shared" si="85"/>
        <v>0</v>
      </c>
      <c r="AA93" s="54">
        <f>VLOOKUP($B93,Feb!$S$7:$V$505,2,FALSE)</f>
        <v>172</v>
      </c>
      <c r="AB93" s="54">
        <f>VLOOKUP($B93,Feb!$S$7:$V$505,3,FALSE)</f>
        <v>41</v>
      </c>
      <c r="AC93" s="54">
        <f>VLOOKUP($B93,Feb!$S$7:$V$505,4,FALSE)</f>
        <v>0</v>
      </c>
      <c r="AD93" s="54">
        <f t="shared" si="86"/>
        <v>172.00409999999999</v>
      </c>
      <c r="AE93" s="54">
        <f t="shared" si="75"/>
        <v>27</v>
      </c>
      <c r="AF93" s="54">
        <f t="shared" si="87"/>
        <v>0</v>
      </c>
      <c r="AG93" s="59"/>
      <c r="AH93" s="59"/>
      <c r="AI93" s="59"/>
      <c r="AJ93" s="59">
        <f t="shared" si="88"/>
        <v>0</v>
      </c>
      <c r="AK93" s="59">
        <f t="shared" si="76"/>
        <v>12</v>
      </c>
      <c r="AL93" s="59">
        <f t="shared" si="89"/>
        <v>0</v>
      </c>
    </row>
    <row r="94" spans="2:38" ht="8" x14ac:dyDescent="0.2">
      <c r="B94" s="53" t="s">
        <v>588</v>
      </c>
      <c r="C94" s="53"/>
      <c r="D94" s="54"/>
      <c r="E94" s="54"/>
      <c r="F94" s="54">
        <f t="shared" si="77"/>
        <v>3</v>
      </c>
      <c r="G94" s="54">
        <f t="shared" si="78"/>
        <v>2838</v>
      </c>
      <c r="H94" s="55">
        <f t="shared" si="79"/>
        <v>709.5</v>
      </c>
      <c r="I94" s="59">
        <f>VLOOKUP($B94,SeptOct!$S$7:$V$506,2,FALSE)</f>
        <v>796</v>
      </c>
      <c r="J94" s="59">
        <f>VLOOKUP($B94,SeptOct!$S$7:$V$506,3,FALSE)</f>
        <v>166</v>
      </c>
      <c r="K94" s="59">
        <f>VLOOKUP($B94,SeptOct!$S$7:$V$506,4,FALSE)</f>
        <v>8</v>
      </c>
      <c r="L94" s="59">
        <f t="shared" si="80"/>
        <v>796.01660007999999</v>
      </c>
      <c r="M94" s="59">
        <f t="shared" si="72"/>
        <v>8</v>
      </c>
      <c r="N94" s="59">
        <f t="shared" si="81"/>
        <v>3</v>
      </c>
      <c r="O94" s="54">
        <f>VLOOKUP($B94,Nov!$S$7:$V$506,2,FALSE)</f>
        <v>1231</v>
      </c>
      <c r="P94" s="54">
        <f>VLOOKUP($B94,Nov!$S$7:$V$506,3,FALSE)</f>
        <v>217</v>
      </c>
      <c r="Q94" s="54">
        <f>VLOOKUP($B94,Nov!$S$7:$V$506,4,FALSE)</f>
        <v>11</v>
      </c>
      <c r="R94" s="54">
        <f t="shared" si="82"/>
        <v>1231.02170011</v>
      </c>
      <c r="S94" s="54">
        <f t="shared" si="73"/>
        <v>15</v>
      </c>
      <c r="T94" s="54">
        <f t="shared" si="83"/>
        <v>0</v>
      </c>
      <c r="U94" s="59">
        <v>0</v>
      </c>
      <c r="V94" s="59">
        <v>0</v>
      </c>
      <c r="W94" s="59">
        <v>0</v>
      </c>
      <c r="X94" s="59">
        <f t="shared" si="84"/>
        <v>0</v>
      </c>
      <c r="Y94" s="59">
        <f t="shared" si="74"/>
        <v>13</v>
      </c>
      <c r="Z94" s="59">
        <f t="shared" si="85"/>
        <v>0</v>
      </c>
      <c r="AA94" s="54">
        <f>VLOOKUP($B94,Feb!$S$7:$V$505,2,FALSE)</f>
        <v>811</v>
      </c>
      <c r="AB94" s="54">
        <f>VLOOKUP($B94,Feb!$S$7:$V$505,3,FALSE)</f>
        <v>150</v>
      </c>
      <c r="AC94" s="54">
        <f>VLOOKUP($B94,Feb!$S$7:$V$505,4,FALSE)</f>
        <v>6</v>
      </c>
      <c r="AD94" s="54">
        <f t="shared" si="86"/>
        <v>811.01500006000003</v>
      </c>
      <c r="AE94" s="54">
        <f t="shared" si="75"/>
        <v>20</v>
      </c>
      <c r="AF94" s="54">
        <f t="shared" si="87"/>
        <v>0</v>
      </c>
      <c r="AG94" s="59"/>
      <c r="AH94" s="59"/>
      <c r="AI94" s="59"/>
      <c r="AJ94" s="59">
        <f t="shared" si="88"/>
        <v>0</v>
      </c>
      <c r="AK94" s="59">
        <f t="shared" si="76"/>
        <v>12</v>
      </c>
      <c r="AL94" s="59">
        <f t="shared" si="89"/>
        <v>0</v>
      </c>
    </row>
    <row r="95" spans="2:38" ht="8" x14ac:dyDescent="0.2">
      <c r="B95" s="53" t="s">
        <v>571</v>
      </c>
      <c r="C95" s="53"/>
      <c r="D95" s="54"/>
      <c r="E95" s="54"/>
      <c r="F95" s="54">
        <f t="shared" si="77"/>
        <v>3</v>
      </c>
      <c r="G95" s="54">
        <f t="shared" si="78"/>
        <v>543</v>
      </c>
      <c r="H95" s="55">
        <f t="shared" si="79"/>
        <v>108.6</v>
      </c>
      <c r="I95" s="59">
        <v>0</v>
      </c>
      <c r="J95" s="59">
        <v>0</v>
      </c>
      <c r="K95" s="59">
        <v>0</v>
      </c>
      <c r="L95" s="59">
        <f t="shared" si="80"/>
        <v>0</v>
      </c>
      <c r="M95" s="59">
        <f t="shared" si="72"/>
        <v>14</v>
      </c>
      <c r="N95" s="59">
        <f t="shared" si="81"/>
        <v>0</v>
      </c>
      <c r="O95" s="54">
        <v>0</v>
      </c>
      <c r="P95" s="54">
        <v>0</v>
      </c>
      <c r="Q95" s="54">
        <v>0</v>
      </c>
      <c r="R95" s="54">
        <f t="shared" si="82"/>
        <v>0</v>
      </c>
      <c r="S95" s="54">
        <f t="shared" si="73"/>
        <v>34</v>
      </c>
      <c r="T95" s="54">
        <f t="shared" si="83"/>
        <v>0</v>
      </c>
      <c r="U95" s="59">
        <v>0</v>
      </c>
      <c r="V95" s="59">
        <v>0</v>
      </c>
      <c r="W95" s="59">
        <v>0</v>
      </c>
      <c r="X95" s="59">
        <f t="shared" si="84"/>
        <v>0</v>
      </c>
      <c r="Y95" s="59">
        <f t="shared" si="74"/>
        <v>13</v>
      </c>
      <c r="Z95" s="59">
        <f t="shared" si="85"/>
        <v>0</v>
      </c>
      <c r="AA95" s="54">
        <f>VLOOKUP($B95,Feb!$S$7:$V$505,2,FALSE)</f>
        <v>276</v>
      </c>
      <c r="AB95" s="54">
        <f>VLOOKUP($B95,Feb!$S$7:$V$505,3,FALSE)</f>
        <v>55</v>
      </c>
      <c r="AC95" s="54">
        <f>VLOOKUP($B95,Feb!$S$7:$V$505,4,FALSE)</f>
        <v>2</v>
      </c>
      <c r="AD95" s="54">
        <f t="shared" si="86"/>
        <v>276.00550002</v>
      </c>
      <c r="AE95" s="54">
        <f t="shared" si="75"/>
        <v>26</v>
      </c>
      <c r="AF95" s="54">
        <f t="shared" si="87"/>
        <v>0</v>
      </c>
      <c r="AG95" s="59">
        <f>VLOOKUP($B95,Mar!$S$7:$V$505,2,FALSE)</f>
        <v>267</v>
      </c>
      <c r="AH95" s="59">
        <f>VLOOKUP($B95,Mar!$S$7:$V$505,3,FALSE)</f>
        <v>51</v>
      </c>
      <c r="AI95" s="59">
        <f>VLOOKUP($B95,Mar!$S$7:$V$505,4,FALSE)</f>
        <v>2</v>
      </c>
      <c r="AJ95" s="59">
        <f t="shared" si="88"/>
        <v>267.00510002000004</v>
      </c>
      <c r="AK95" s="59">
        <f t="shared" si="76"/>
        <v>8</v>
      </c>
      <c r="AL95" s="59">
        <f t="shared" si="89"/>
        <v>3</v>
      </c>
    </row>
    <row r="96" spans="2:38" ht="8" x14ac:dyDescent="0.2">
      <c r="B96" s="53" t="s">
        <v>568</v>
      </c>
      <c r="C96" s="53"/>
      <c r="D96" s="54"/>
      <c r="E96" s="54"/>
      <c r="F96" s="54">
        <f t="shared" si="77"/>
        <v>2</v>
      </c>
      <c r="G96" s="54">
        <f t="shared" si="78"/>
        <v>1120</v>
      </c>
      <c r="H96" s="55">
        <f t="shared" si="79"/>
        <v>280</v>
      </c>
      <c r="I96" s="59">
        <f>VLOOKUP($B96,SeptOct!$S$7:$V$506,2,FALSE)</f>
        <v>264</v>
      </c>
      <c r="J96" s="59">
        <f>VLOOKUP($B96,SeptOct!$S$7:$V$506,3,FALSE)</f>
        <v>61</v>
      </c>
      <c r="K96" s="59">
        <f>VLOOKUP($B96,SeptOct!$S$7:$V$506,4,FALSE)</f>
        <v>1</v>
      </c>
      <c r="L96" s="59">
        <f t="shared" si="80"/>
        <v>264.00610001000001</v>
      </c>
      <c r="M96" s="59">
        <f>RANK(L96,L$77:L$114)</f>
        <v>13</v>
      </c>
      <c r="N96" s="59">
        <f t="shared" si="81"/>
        <v>0</v>
      </c>
      <c r="O96" s="54">
        <f>VLOOKUP($B96,Nov!$S$7:$V$506,2,FALSE)</f>
        <v>444</v>
      </c>
      <c r="P96" s="54">
        <f>VLOOKUP($B96,Nov!$S$7:$V$506,3,FALSE)</f>
        <v>97</v>
      </c>
      <c r="Q96" s="54">
        <f>VLOOKUP($B96,Nov!$S$7:$V$506,4,FALSE)</f>
        <v>2</v>
      </c>
      <c r="R96" s="54">
        <f t="shared" si="82"/>
        <v>444.00970002000003</v>
      </c>
      <c r="S96" s="54">
        <f>RANK(R96,R$77:R$114)</f>
        <v>30</v>
      </c>
      <c r="T96" s="54">
        <f t="shared" si="83"/>
        <v>0</v>
      </c>
      <c r="U96" s="59">
        <f>VLOOKUP($B96,DecJan!$S$7:$V$506,2,FALSE)</f>
        <v>412</v>
      </c>
      <c r="V96" s="59">
        <f>VLOOKUP($B96,DecJan!$S$7:$V$506,3,FALSE)</f>
        <v>89</v>
      </c>
      <c r="W96" s="59">
        <f>VLOOKUP($B96,DecJan!$S$7:$V$506,4,FALSE)</f>
        <v>0</v>
      </c>
      <c r="X96" s="59">
        <f t="shared" si="84"/>
        <v>412.00889999999998</v>
      </c>
      <c r="Y96" s="59">
        <f>RANK(X96,X$77:X$114)</f>
        <v>9</v>
      </c>
      <c r="Z96" s="59">
        <f t="shared" si="85"/>
        <v>2</v>
      </c>
      <c r="AA96" s="54">
        <v>0</v>
      </c>
      <c r="AB96" s="54">
        <v>0</v>
      </c>
      <c r="AC96" s="54">
        <v>0</v>
      </c>
      <c r="AD96" s="54">
        <f t="shared" si="86"/>
        <v>0</v>
      </c>
      <c r="AE96" s="54">
        <f>RANK(AD96,AD$77:AD$114)</f>
        <v>28</v>
      </c>
      <c r="AF96" s="54">
        <f t="shared" si="87"/>
        <v>0</v>
      </c>
      <c r="AG96" s="59"/>
      <c r="AH96" s="59"/>
      <c r="AI96" s="59"/>
      <c r="AJ96" s="59">
        <f t="shared" si="88"/>
        <v>0</v>
      </c>
      <c r="AK96" s="59">
        <f>RANK(AJ96,AJ$77:AJ$114)</f>
        <v>12</v>
      </c>
      <c r="AL96" s="59">
        <f t="shared" si="89"/>
        <v>0</v>
      </c>
    </row>
    <row r="97" spans="2:38" ht="8" x14ac:dyDescent="0.2">
      <c r="B97" s="53" t="s">
        <v>592</v>
      </c>
      <c r="C97" s="53"/>
      <c r="D97" s="54"/>
      <c r="E97" s="54"/>
      <c r="F97" s="54">
        <f t="shared" si="77"/>
        <v>2</v>
      </c>
      <c r="G97" s="54">
        <f t="shared" si="78"/>
        <v>847</v>
      </c>
      <c r="H97" s="55">
        <f t="shared" si="79"/>
        <v>169.4</v>
      </c>
      <c r="I97" s="59">
        <v>0</v>
      </c>
      <c r="J97" s="59">
        <v>0</v>
      </c>
      <c r="K97" s="59">
        <v>0</v>
      </c>
      <c r="L97" s="59">
        <f t="shared" si="80"/>
        <v>0</v>
      </c>
      <c r="M97" s="59">
        <f t="shared" si="72"/>
        <v>14</v>
      </c>
      <c r="N97" s="59">
        <f t="shared" si="81"/>
        <v>0</v>
      </c>
      <c r="O97" s="54">
        <f>VLOOKUP($B97,Nov!$S$7:$V$506,2,FALSE)</f>
        <v>302</v>
      </c>
      <c r="P97" s="54">
        <f>VLOOKUP($B97,Nov!$S$7:$V$506,3,FALSE)</f>
        <v>53</v>
      </c>
      <c r="Q97" s="54">
        <f>VLOOKUP($B97,Nov!$S$7:$V$506,4,FALSE)</f>
        <v>2</v>
      </c>
      <c r="R97" s="54">
        <f t="shared" si="82"/>
        <v>302.00530001999999</v>
      </c>
      <c r="S97" s="54">
        <f t="shared" si="73"/>
        <v>32</v>
      </c>
      <c r="T97" s="54">
        <f t="shared" si="83"/>
        <v>0</v>
      </c>
      <c r="U97" s="59">
        <f>VLOOKUP($B97,DecJan!$S$7:$V$506,2,FALSE)</f>
        <v>287</v>
      </c>
      <c r="V97" s="59">
        <f>VLOOKUP($B97,DecJan!$S$7:$V$506,3,FALSE)</f>
        <v>55</v>
      </c>
      <c r="W97" s="59">
        <f>VLOOKUP($B97,DecJan!$S$7:$V$506,4,FALSE)</f>
        <v>2</v>
      </c>
      <c r="X97" s="59">
        <f t="shared" si="84"/>
        <v>287.00550002</v>
      </c>
      <c r="Y97" s="59">
        <f t="shared" si="74"/>
        <v>12</v>
      </c>
      <c r="Z97" s="59">
        <f t="shared" si="85"/>
        <v>0</v>
      </c>
      <c r="AA97" s="54">
        <v>0</v>
      </c>
      <c r="AB97" s="54">
        <v>0</v>
      </c>
      <c r="AC97" s="54">
        <v>0</v>
      </c>
      <c r="AD97" s="54">
        <f t="shared" si="86"/>
        <v>0</v>
      </c>
      <c r="AE97" s="54">
        <f t="shared" si="75"/>
        <v>28</v>
      </c>
      <c r="AF97" s="54">
        <f t="shared" si="87"/>
        <v>0</v>
      </c>
      <c r="AG97" s="59">
        <f>VLOOKUP($B97,Mar!$S$7:$V$505,2,FALSE)</f>
        <v>258</v>
      </c>
      <c r="AH97" s="59">
        <f>VLOOKUP($B97,Mar!$S$7:$V$505,3,FALSE)</f>
        <v>52</v>
      </c>
      <c r="AI97" s="59">
        <f>VLOOKUP($B97,Mar!$S$7:$V$505,4,FALSE)</f>
        <v>0</v>
      </c>
      <c r="AJ97" s="59">
        <f t="shared" si="88"/>
        <v>258.0052</v>
      </c>
      <c r="AK97" s="59">
        <f t="shared" si="76"/>
        <v>9</v>
      </c>
      <c r="AL97" s="59">
        <f t="shared" si="89"/>
        <v>2</v>
      </c>
    </row>
    <row r="98" spans="2:38" ht="8" x14ac:dyDescent="0.2">
      <c r="B98" s="53" t="s">
        <v>600</v>
      </c>
      <c r="C98" s="53"/>
      <c r="D98" s="54"/>
      <c r="E98" s="54"/>
      <c r="F98" s="54">
        <f t="shared" si="77"/>
        <v>1</v>
      </c>
      <c r="G98" s="54">
        <f t="shared" si="78"/>
        <v>1881</v>
      </c>
      <c r="H98" s="55">
        <f t="shared" si="79"/>
        <v>470.25</v>
      </c>
      <c r="I98" s="59">
        <f>VLOOKUP($B98,SeptOct!$S$7:$V$506,2,FALSE)</f>
        <v>278</v>
      </c>
      <c r="J98" s="59">
        <f>VLOOKUP($B98,SeptOct!$S$7:$V$506,3,FALSE)</f>
        <v>55</v>
      </c>
      <c r="K98" s="59">
        <f>VLOOKUP($B98,SeptOct!$S$7:$V$506,4,FALSE)</f>
        <v>1</v>
      </c>
      <c r="L98" s="59">
        <f t="shared" si="80"/>
        <v>278.00550000999999</v>
      </c>
      <c r="M98" s="59">
        <f t="shared" si="72"/>
        <v>12</v>
      </c>
      <c r="N98" s="59">
        <f t="shared" si="81"/>
        <v>0</v>
      </c>
      <c r="O98" s="54">
        <f>VLOOKUP($B98,Nov!$S$7:$V$506,2,FALSE)</f>
        <v>821</v>
      </c>
      <c r="P98" s="54">
        <f>VLOOKUP($B98,Nov!$S$7:$V$506,3,FALSE)</f>
        <v>120</v>
      </c>
      <c r="Q98" s="54">
        <f>VLOOKUP($B98,Nov!$S$7:$V$506,4,FALSE)</f>
        <v>8</v>
      </c>
      <c r="R98" s="54">
        <f t="shared" si="82"/>
        <v>821.01200007999989</v>
      </c>
      <c r="S98" s="54">
        <f t="shared" si="73"/>
        <v>23</v>
      </c>
      <c r="T98" s="54">
        <f t="shared" si="83"/>
        <v>0</v>
      </c>
      <c r="U98" s="59">
        <f>VLOOKUP($B98,DecJan!$S$7:$V$506,2,FALSE)</f>
        <v>407</v>
      </c>
      <c r="V98" s="59">
        <f>VLOOKUP($B98,DecJan!$S$7:$V$506,3,FALSE)</f>
        <v>60</v>
      </c>
      <c r="W98" s="59">
        <f>VLOOKUP($B98,DecJan!$S$7:$V$506,4,FALSE)</f>
        <v>3</v>
      </c>
      <c r="X98" s="59">
        <f t="shared" si="84"/>
        <v>407.00600003</v>
      </c>
      <c r="Y98" s="59">
        <f t="shared" si="74"/>
        <v>10</v>
      </c>
      <c r="Z98" s="59">
        <f t="shared" si="85"/>
        <v>1</v>
      </c>
      <c r="AA98" s="54">
        <f>VLOOKUP($B98,Feb!$S$7:$V$505,2,FALSE)</f>
        <v>375</v>
      </c>
      <c r="AB98" s="54">
        <f>VLOOKUP($B98,Feb!$S$7:$V$505,3,FALSE)</f>
        <v>60</v>
      </c>
      <c r="AC98" s="54">
        <f>VLOOKUP($B98,Feb!$S$7:$V$505,4,FALSE)</f>
        <v>2</v>
      </c>
      <c r="AD98" s="54">
        <f t="shared" si="86"/>
        <v>375.00600001999999</v>
      </c>
      <c r="AE98" s="54">
        <f t="shared" si="75"/>
        <v>25</v>
      </c>
      <c r="AF98" s="54">
        <f t="shared" si="87"/>
        <v>0</v>
      </c>
      <c r="AG98" s="59"/>
      <c r="AH98" s="59"/>
      <c r="AI98" s="59"/>
      <c r="AJ98" s="59">
        <f t="shared" si="88"/>
        <v>0</v>
      </c>
      <c r="AK98" s="59">
        <f t="shared" si="76"/>
        <v>12</v>
      </c>
      <c r="AL98" s="59">
        <f t="shared" si="89"/>
        <v>0</v>
      </c>
    </row>
    <row r="99" spans="2:38" ht="8" x14ac:dyDescent="0.2">
      <c r="B99" s="53" t="s">
        <v>580</v>
      </c>
      <c r="C99" s="53"/>
      <c r="D99" s="54"/>
      <c r="E99" s="54"/>
      <c r="F99" s="54">
        <f t="shared" si="77"/>
        <v>1</v>
      </c>
      <c r="G99" s="54">
        <f t="shared" si="78"/>
        <v>602</v>
      </c>
      <c r="H99" s="55">
        <f t="shared" si="79"/>
        <v>150.5</v>
      </c>
      <c r="I99" s="59">
        <f>VLOOKUP($B99,SeptOct!$S$7:$V$506,2,FALSE)</f>
        <v>602</v>
      </c>
      <c r="J99" s="59">
        <f>VLOOKUP($B99,SeptOct!$S$7:$V$506,3,FALSE)</f>
        <v>146</v>
      </c>
      <c r="K99" s="59">
        <f>VLOOKUP($B99,SeptOct!$S$7:$V$506,4,FALSE)</f>
        <v>2</v>
      </c>
      <c r="L99" s="59">
        <f t="shared" si="80"/>
        <v>602.01460001999999</v>
      </c>
      <c r="M99" s="59">
        <f t="shared" si="72"/>
        <v>10</v>
      </c>
      <c r="N99" s="59">
        <f t="shared" si="81"/>
        <v>1</v>
      </c>
      <c r="O99" s="54">
        <v>0</v>
      </c>
      <c r="P99" s="54">
        <v>0</v>
      </c>
      <c r="Q99" s="54">
        <v>0</v>
      </c>
      <c r="R99" s="54">
        <f t="shared" si="82"/>
        <v>0</v>
      </c>
      <c r="S99" s="54">
        <f t="shared" si="73"/>
        <v>34</v>
      </c>
      <c r="T99" s="54">
        <f t="shared" si="83"/>
        <v>0</v>
      </c>
      <c r="U99" s="59">
        <v>0</v>
      </c>
      <c r="V99" s="59">
        <v>0</v>
      </c>
      <c r="W99" s="59">
        <v>0</v>
      </c>
      <c r="X99" s="59">
        <f t="shared" si="84"/>
        <v>0</v>
      </c>
      <c r="Y99" s="59">
        <f t="shared" si="74"/>
        <v>13</v>
      </c>
      <c r="Z99" s="59">
        <f t="shared" si="85"/>
        <v>0</v>
      </c>
      <c r="AA99" s="54">
        <v>0</v>
      </c>
      <c r="AB99" s="54">
        <v>0</v>
      </c>
      <c r="AC99" s="54">
        <v>0</v>
      </c>
      <c r="AD99" s="54">
        <f t="shared" si="86"/>
        <v>0</v>
      </c>
      <c r="AE99" s="54">
        <f t="shared" si="75"/>
        <v>28</v>
      </c>
      <c r="AF99" s="54">
        <f t="shared" si="87"/>
        <v>0</v>
      </c>
      <c r="AG99" s="59"/>
      <c r="AH99" s="59"/>
      <c r="AI99" s="59"/>
      <c r="AJ99" s="59">
        <f t="shared" si="88"/>
        <v>0</v>
      </c>
      <c r="AK99" s="59">
        <f t="shared" si="76"/>
        <v>12</v>
      </c>
      <c r="AL99" s="59">
        <f t="shared" si="89"/>
        <v>0</v>
      </c>
    </row>
    <row r="100" spans="2:38" ht="8" x14ac:dyDescent="0.2">
      <c r="B100" s="53" t="s">
        <v>581</v>
      </c>
      <c r="C100" s="53"/>
      <c r="D100" s="54"/>
      <c r="E100" s="54"/>
      <c r="F100" s="54">
        <f t="shared" si="77"/>
        <v>0</v>
      </c>
      <c r="G100" s="54">
        <f t="shared" si="78"/>
        <v>2724</v>
      </c>
      <c r="H100" s="55">
        <f t="shared" si="79"/>
        <v>681</v>
      </c>
      <c r="I100" s="59">
        <v>0</v>
      </c>
      <c r="J100" s="59">
        <v>0</v>
      </c>
      <c r="K100" s="59">
        <v>0</v>
      </c>
      <c r="L100" s="59">
        <f t="shared" si="80"/>
        <v>0</v>
      </c>
      <c r="M100" s="59">
        <f t="shared" si="72"/>
        <v>14</v>
      </c>
      <c r="N100" s="59">
        <f t="shared" si="81"/>
        <v>0</v>
      </c>
      <c r="O100" s="54">
        <f>VLOOKUP($B100,Nov!$S$7:$V$506,2,FALSE)</f>
        <v>1289</v>
      </c>
      <c r="P100" s="54">
        <f>VLOOKUP($B100,Nov!$S$7:$V$506,3,FALSE)</f>
        <v>231</v>
      </c>
      <c r="Q100" s="54">
        <f>VLOOKUP($B100,Nov!$S$7:$V$506,4,FALSE)</f>
        <v>16</v>
      </c>
      <c r="R100" s="54">
        <f t="shared" si="82"/>
        <v>1289.02310016</v>
      </c>
      <c r="S100" s="54">
        <f t="shared" si="73"/>
        <v>12</v>
      </c>
      <c r="T100" s="54">
        <f t="shared" si="83"/>
        <v>0</v>
      </c>
      <c r="U100" s="59">
        <v>0</v>
      </c>
      <c r="V100" s="59">
        <v>0</v>
      </c>
      <c r="W100" s="59">
        <v>0</v>
      </c>
      <c r="X100" s="59">
        <f t="shared" si="84"/>
        <v>0</v>
      </c>
      <c r="Y100" s="59">
        <f t="shared" si="74"/>
        <v>13</v>
      </c>
      <c r="Z100" s="59">
        <f t="shared" si="85"/>
        <v>0</v>
      </c>
      <c r="AA100" s="54">
        <f>VLOOKUP($B100,Feb!$S$7:$V$505,2,FALSE)</f>
        <v>1435</v>
      </c>
      <c r="AB100" s="54">
        <f>VLOOKUP($B100,Feb!$S$7:$V$505,3,FALSE)</f>
        <v>234</v>
      </c>
      <c r="AC100" s="54">
        <f>VLOOKUP($B100,Feb!$S$7:$V$505,4,FALSE)</f>
        <v>11</v>
      </c>
      <c r="AD100" s="54">
        <f t="shared" si="86"/>
        <v>1435.02340011</v>
      </c>
      <c r="AE100" s="54">
        <f t="shared" si="75"/>
        <v>15</v>
      </c>
      <c r="AF100" s="54">
        <f t="shared" si="87"/>
        <v>0</v>
      </c>
      <c r="AG100" s="59"/>
      <c r="AH100" s="59"/>
      <c r="AI100" s="59"/>
      <c r="AJ100" s="59">
        <f t="shared" si="88"/>
        <v>0</v>
      </c>
      <c r="AK100" s="59">
        <f t="shared" si="76"/>
        <v>12</v>
      </c>
      <c r="AL100" s="59">
        <f t="shared" si="89"/>
        <v>0</v>
      </c>
    </row>
    <row r="101" spans="2:38" ht="8" x14ac:dyDescent="0.2">
      <c r="B101" s="53" t="s">
        <v>594</v>
      </c>
      <c r="C101" s="53"/>
      <c r="D101" s="54"/>
      <c r="E101" s="54"/>
      <c r="F101" s="54">
        <f t="shared" si="77"/>
        <v>0</v>
      </c>
      <c r="G101" s="54">
        <f t="shared" si="78"/>
        <v>2262</v>
      </c>
      <c r="H101" s="55">
        <f t="shared" si="79"/>
        <v>565.5</v>
      </c>
      <c r="I101" s="59">
        <v>0</v>
      </c>
      <c r="J101" s="59">
        <v>0</v>
      </c>
      <c r="K101" s="59">
        <v>0</v>
      </c>
      <c r="L101" s="59">
        <f t="shared" si="80"/>
        <v>0</v>
      </c>
      <c r="M101" s="59">
        <f t="shared" si="72"/>
        <v>14</v>
      </c>
      <c r="N101" s="59">
        <f t="shared" si="81"/>
        <v>0</v>
      </c>
      <c r="O101" s="54">
        <f>VLOOKUP($B101,Nov!$S$7:$V$506,2,FALSE)</f>
        <v>1275</v>
      </c>
      <c r="P101" s="54">
        <f>VLOOKUP($B101,Nov!$S$7:$V$506,3,FALSE)</f>
        <v>45</v>
      </c>
      <c r="Q101" s="54">
        <f>VLOOKUP($B101,Nov!$S$7:$V$506,4,FALSE)</f>
        <v>4</v>
      </c>
      <c r="R101" s="54">
        <f t="shared" si="82"/>
        <v>1275.00450004</v>
      </c>
      <c r="S101" s="54">
        <f t="shared" si="73"/>
        <v>14</v>
      </c>
      <c r="T101" s="54">
        <f t="shared" si="83"/>
        <v>0</v>
      </c>
      <c r="U101" s="59">
        <v>0</v>
      </c>
      <c r="V101" s="59">
        <v>0</v>
      </c>
      <c r="W101" s="59">
        <v>0</v>
      </c>
      <c r="X101" s="59">
        <f t="shared" si="84"/>
        <v>0</v>
      </c>
      <c r="Y101" s="59">
        <f t="shared" si="74"/>
        <v>13</v>
      </c>
      <c r="Z101" s="59">
        <f t="shared" si="85"/>
        <v>0</v>
      </c>
      <c r="AA101" s="54">
        <f>VLOOKUP($B101,Feb!$S$7:$V$505,2,FALSE)</f>
        <v>987</v>
      </c>
      <c r="AB101" s="54">
        <f>VLOOKUP($B101,Feb!$S$7:$V$505,3,FALSE)</f>
        <v>164</v>
      </c>
      <c r="AC101" s="54">
        <f>VLOOKUP($B101,Feb!$S$7:$V$505,4,FALSE)</f>
        <v>7</v>
      </c>
      <c r="AD101" s="54">
        <f t="shared" si="86"/>
        <v>987.01640007000003</v>
      </c>
      <c r="AE101" s="54">
        <f t="shared" si="75"/>
        <v>17</v>
      </c>
      <c r="AF101" s="54">
        <f t="shared" si="87"/>
        <v>0</v>
      </c>
      <c r="AG101" s="59"/>
      <c r="AH101" s="59"/>
      <c r="AI101" s="59"/>
      <c r="AJ101" s="59">
        <f t="shared" si="88"/>
        <v>0</v>
      </c>
      <c r="AK101" s="59">
        <f t="shared" si="76"/>
        <v>12</v>
      </c>
      <c r="AL101" s="59">
        <f t="shared" si="89"/>
        <v>0</v>
      </c>
    </row>
    <row r="102" spans="2:38" ht="8" x14ac:dyDescent="0.2">
      <c r="B102" s="53" t="s">
        <v>582</v>
      </c>
      <c r="C102" s="53"/>
      <c r="D102" s="54"/>
      <c r="E102" s="54"/>
      <c r="F102" s="54">
        <f t="shared" si="77"/>
        <v>0</v>
      </c>
      <c r="G102" s="54">
        <f t="shared" si="78"/>
        <v>2095</v>
      </c>
      <c r="H102" s="55">
        <f t="shared" si="79"/>
        <v>523.75</v>
      </c>
      <c r="I102" s="59">
        <v>0</v>
      </c>
      <c r="J102" s="59">
        <v>0</v>
      </c>
      <c r="K102" s="59">
        <v>0</v>
      </c>
      <c r="L102" s="59">
        <f t="shared" si="80"/>
        <v>0</v>
      </c>
      <c r="M102" s="59">
        <f t="shared" si="72"/>
        <v>14</v>
      </c>
      <c r="N102" s="59">
        <f t="shared" si="81"/>
        <v>0</v>
      </c>
      <c r="O102" s="54">
        <f>VLOOKUP($B102,Nov!$S$7:$V$506,2,FALSE)</f>
        <v>1175</v>
      </c>
      <c r="P102" s="54">
        <f>VLOOKUP($B102,Nov!$S$7:$V$506,3,FALSE)</f>
        <v>210</v>
      </c>
      <c r="Q102" s="54">
        <f>VLOOKUP($B102,Nov!$S$7:$V$506,4,FALSE)</f>
        <v>12</v>
      </c>
      <c r="R102" s="54">
        <f t="shared" si="82"/>
        <v>1175.0210001200001</v>
      </c>
      <c r="S102" s="54">
        <f t="shared" si="73"/>
        <v>17</v>
      </c>
      <c r="T102" s="54">
        <f t="shared" si="83"/>
        <v>0</v>
      </c>
      <c r="U102" s="59">
        <v>0</v>
      </c>
      <c r="V102" s="59">
        <v>0</v>
      </c>
      <c r="W102" s="59">
        <v>0</v>
      </c>
      <c r="X102" s="59">
        <f t="shared" si="84"/>
        <v>0</v>
      </c>
      <c r="Y102" s="59">
        <f t="shared" si="74"/>
        <v>13</v>
      </c>
      <c r="Z102" s="59">
        <f t="shared" si="85"/>
        <v>0</v>
      </c>
      <c r="AA102" s="54">
        <f>VLOOKUP($B102,Feb!$S$7:$V$505,2,FALSE)</f>
        <v>920</v>
      </c>
      <c r="AB102" s="54">
        <f>VLOOKUP($B102,Feb!$S$7:$V$505,3,FALSE)</f>
        <v>197</v>
      </c>
      <c r="AC102" s="54">
        <f>VLOOKUP($B102,Feb!$S$7:$V$505,4,FALSE)</f>
        <v>4</v>
      </c>
      <c r="AD102" s="54">
        <f t="shared" si="86"/>
        <v>920.01970003999998</v>
      </c>
      <c r="AE102" s="54">
        <f t="shared" si="75"/>
        <v>19</v>
      </c>
      <c r="AF102" s="54">
        <f t="shared" si="87"/>
        <v>0</v>
      </c>
      <c r="AG102" s="59"/>
      <c r="AH102" s="59"/>
      <c r="AI102" s="59"/>
      <c r="AJ102" s="59">
        <f t="shared" si="88"/>
        <v>0</v>
      </c>
      <c r="AK102" s="59">
        <f t="shared" si="76"/>
        <v>12</v>
      </c>
      <c r="AL102" s="59">
        <f t="shared" si="89"/>
        <v>0</v>
      </c>
    </row>
    <row r="103" spans="2:38" ht="8" x14ac:dyDescent="0.2">
      <c r="B103" s="53" t="s">
        <v>590</v>
      </c>
      <c r="C103" s="53"/>
      <c r="D103" s="54"/>
      <c r="E103" s="54"/>
      <c r="F103" s="54">
        <f t="shared" si="77"/>
        <v>0</v>
      </c>
      <c r="G103" s="54">
        <f t="shared" si="78"/>
        <v>2013</v>
      </c>
      <c r="H103" s="55">
        <f t="shared" si="79"/>
        <v>503.25</v>
      </c>
      <c r="I103" s="59">
        <v>0</v>
      </c>
      <c r="J103" s="59">
        <v>0</v>
      </c>
      <c r="K103" s="59">
        <v>0</v>
      </c>
      <c r="L103" s="59">
        <f t="shared" si="80"/>
        <v>0</v>
      </c>
      <c r="M103" s="59">
        <f t="shared" si="72"/>
        <v>14</v>
      </c>
      <c r="N103" s="59">
        <f t="shared" si="81"/>
        <v>0</v>
      </c>
      <c r="O103" s="54">
        <f>VLOOKUP($B103,Nov!$S$7:$V$506,2,FALSE)</f>
        <v>1285</v>
      </c>
      <c r="P103" s="54">
        <f>VLOOKUP($B103,Nov!$S$7:$V$506,3,FALSE)</f>
        <v>225</v>
      </c>
      <c r="Q103" s="54">
        <f>VLOOKUP($B103,Nov!$S$7:$V$506,4,FALSE)</f>
        <v>6</v>
      </c>
      <c r="R103" s="54">
        <f t="shared" si="82"/>
        <v>1285.0225000600001</v>
      </c>
      <c r="S103" s="54">
        <f t="shared" si="73"/>
        <v>13</v>
      </c>
      <c r="T103" s="54">
        <f t="shared" si="83"/>
        <v>0</v>
      </c>
      <c r="U103" s="59">
        <v>0</v>
      </c>
      <c r="V103" s="59">
        <v>0</v>
      </c>
      <c r="W103" s="59">
        <v>0</v>
      </c>
      <c r="X103" s="59">
        <f t="shared" si="84"/>
        <v>0</v>
      </c>
      <c r="Y103" s="59">
        <f t="shared" si="74"/>
        <v>13</v>
      </c>
      <c r="Z103" s="59">
        <f t="shared" si="85"/>
        <v>0</v>
      </c>
      <c r="AA103" s="54">
        <f>VLOOKUP($B103,Feb!$S$7:$V$505,2,FALSE)</f>
        <v>728</v>
      </c>
      <c r="AB103" s="54">
        <f>VLOOKUP($B103,Feb!$S$7:$V$505,3,FALSE)</f>
        <v>118</v>
      </c>
      <c r="AC103" s="54">
        <f>VLOOKUP($B103,Feb!$S$7:$V$505,4,FALSE)</f>
        <v>6</v>
      </c>
      <c r="AD103" s="54">
        <f t="shared" si="86"/>
        <v>728.01180006000004</v>
      </c>
      <c r="AE103" s="54">
        <f t="shared" si="75"/>
        <v>22</v>
      </c>
      <c r="AF103" s="54">
        <f t="shared" si="87"/>
        <v>0</v>
      </c>
      <c r="AG103" s="59"/>
      <c r="AH103" s="59"/>
      <c r="AI103" s="59"/>
      <c r="AJ103" s="59">
        <f t="shared" si="88"/>
        <v>0</v>
      </c>
      <c r="AK103" s="59">
        <f t="shared" si="76"/>
        <v>12</v>
      </c>
      <c r="AL103" s="59">
        <f t="shared" si="89"/>
        <v>0</v>
      </c>
    </row>
    <row r="104" spans="2:38" ht="8" x14ac:dyDescent="0.2">
      <c r="B104" s="53" t="s">
        <v>576</v>
      </c>
      <c r="C104" s="53"/>
      <c r="D104" s="54"/>
      <c r="E104" s="54"/>
      <c r="F104" s="54">
        <f t="shared" si="77"/>
        <v>0</v>
      </c>
      <c r="G104" s="54">
        <f t="shared" si="78"/>
        <v>1720</v>
      </c>
      <c r="H104" s="55">
        <f t="shared" si="79"/>
        <v>430</v>
      </c>
      <c r="I104" s="59">
        <v>0</v>
      </c>
      <c r="J104" s="59">
        <v>0</v>
      </c>
      <c r="K104" s="59">
        <v>0</v>
      </c>
      <c r="L104" s="59">
        <f t="shared" si="80"/>
        <v>0</v>
      </c>
      <c r="M104" s="59">
        <f t="shared" si="72"/>
        <v>14</v>
      </c>
      <c r="N104" s="59">
        <f t="shared" si="81"/>
        <v>0</v>
      </c>
      <c r="O104" s="54">
        <f>VLOOKUP($B104,Nov!$S$7:$V$506,2,FALSE)</f>
        <v>1012</v>
      </c>
      <c r="P104" s="54">
        <f>VLOOKUP($B104,Nov!$S$7:$V$506,3,FALSE)</f>
        <v>173</v>
      </c>
      <c r="Q104" s="54">
        <f>VLOOKUP($B104,Nov!$S$7:$V$506,4,FALSE)</f>
        <v>3</v>
      </c>
      <c r="R104" s="54">
        <f t="shared" si="82"/>
        <v>1012.01730003</v>
      </c>
      <c r="S104" s="54">
        <f t="shared" si="73"/>
        <v>20</v>
      </c>
      <c r="T104" s="54">
        <f t="shared" si="83"/>
        <v>0</v>
      </c>
      <c r="U104" s="59">
        <v>0</v>
      </c>
      <c r="V104" s="59">
        <v>0</v>
      </c>
      <c r="W104" s="59">
        <v>0</v>
      </c>
      <c r="X104" s="59">
        <f t="shared" si="84"/>
        <v>0</v>
      </c>
      <c r="Y104" s="59">
        <f t="shared" si="74"/>
        <v>13</v>
      </c>
      <c r="Z104" s="59">
        <f t="shared" si="85"/>
        <v>0</v>
      </c>
      <c r="AA104" s="54">
        <f>VLOOKUP($B104,Feb!$S$7:$V$505,2,FALSE)</f>
        <v>708</v>
      </c>
      <c r="AB104" s="54">
        <f>VLOOKUP($B104,Feb!$S$7:$V$505,3,FALSE)</f>
        <v>60</v>
      </c>
      <c r="AC104" s="54">
        <f>VLOOKUP($B104,Feb!$S$7:$V$505,4,FALSE)</f>
        <v>1</v>
      </c>
      <c r="AD104" s="54">
        <f t="shared" si="86"/>
        <v>708.00600000999998</v>
      </c>
      <c r="AE104" s="54">
        <f t="shared" si="75"/>
        <v>23</v>
      </c>
      <c r="AF104" s="54">
        <f t="shared" si="87"/>
        <v>0</v>
      </c>
      <c r="AG104" s="59"/>
      <c r="AH104" s="59"/>
      <c r="AI104" s="59"/>
      <c r="AJ104" s="59">
        <f t="shared" si="88"/>
        <v>0</v>
      </c>
      <c r="AK104" s="59">
        <f t="shared" si="76"/>
        <v>12</v>
      </c>
      <c r="AL104" s="59">
        <f t="shared" si="89"/>
        <v>0</v>
      </c>
    </row>
    <row r="105" spans="2:38" ht="8" x14ac:dyDescent="0.2">
      <c r="B105" s="53" t="s">
        <v>585</v>
      </c>
      <c r="C105" s="53"/>
      <c r="D105" s="54"/>
      <c r="E105" s="54"/>
      <c r="F105" s="54">
        <f t="shared" si="77"/>
        <v>0</v>
      </c>
      <c r="G105" s="54">
        <f t="shared" si="78"/>
        <v>1577</v>
      </c>
      <c r="H105" s="55">
        <f t="shared" si="79"/>
        <v>394.25</v>
      </c>
      <c r="I105" s="59">
        <v>0</v>
      </c>
      <c r="J105" s="59">
        <v>0</v>
      </c>
      <c r="K105" s="59">
        <v>0</v>
      </c>
      <c r="L105" s="59">
        <f t="shared" si="80"/>
        <v>0</v>
      </c>
      <c r="M105" s="59">
        <f t="shared" si="72"/>
        <v>14</v>
      </c>
      <c r="N105" s="59">
        <f t="shared" si="81"/>
        <v>0</v>
      </c>
      <c r="O105" s="54">
        <v>0</v>
      </c>
      <c r="P105" s="54">
        <v>0</v>
      </c>
      <c r="Q105" s="54">
        <v>0</v>
      </c>
      <c r="R105" s="54">
        <f t="shared" si="82"/>
        <v>0</v>
      </c>
      <c r="S105" s="54">
        <f t="shared" si="73"/>
        <v>34</v>
      </c>
      <c r="T105" s="54">
        <f t="shared" si="83"/>
        <v>0</v>
      </c>
      <c r="U105" s="59">
        <v>0</v>
      </c>
      <c r="V105" s="59">
        <v>0</v>
      </c>
      <c r="W105" s="59">
        <v>0</v>
      </c>
      <c r="X105" s="59">
        <f t="shared" si="84"/>
        <v>0</v>
      </c>
      <c r="Y105" s="59">
        <f t="shared" si="74"/>
        <v>13</v>
      </c>
      <c r="Z105" s="59">
        <f t="shared" si="85"/>
        <v>0</v>
      </c>
      <c r="AA105" s="54">
        <f>VLOOKUP($B105,Feb!$S$7:$V$505,2,FALSE)</f>
        <v>1577</v>
      </c>
      <c r="AB105" s="54">
        <f>VLOOKUP($B105,Feb!$S$7:$V$505,3,FALSE)</f>
        <v>234</v>
      </c>
      <c r="AC105" s="54">
        <f>VLOOKUP($B105,Feb!$S$7:$V$505,4,FALSE)</f>
        <v>16</v>
      </c>
      <c r="AD105" s="54">
        <f t="shared" si="86"/>
        <v>1577.0234001599999</v>
      </c>
      <c r="AE105" s="54">
        <f t="shared" si="75"/>
        <v>11</v>
      </c>
      <c r="AF105" s="54">
        <f t="shared" si="87"/>
        <v>0</v>
      </c>
      <c r="AG105" s="59"/>
      <c r="AH105" s="59"/>
      <c r="AI105" s="59"/>
      <c r="AJ105" s="59">
        <f t="shared" si="88"/>
        <v>0</v>
      </c>
      <c r="AK105" s="59">
        <f t="shared" si="76"/>
        <v>12</v>
      </c>
      <c r="AL105" s="59">
        <f t="shared" si="89"/>
        <v>0</v>
      </c>
    </row>
    <row r="106" spans="2:38" ht="8" x14ac:dyDescent="0.2">
      <c r="B106" s="53" t="s">
        <v>586</v>
      </c>
      <c r="C106" s="53"/>
      <c r="D106" s="54"/>
      <c r="E106" s="54"/>
      <c r="F106" s="54">
        <f t="shared" si="77"/>
        <v>0</v>
      </c>
      <c r="G106" s="54">
        <f t="shared" si="78"/>
        <v>1378</v>
      </c>
      <c r="H106" s="55">
        <f t="shared" si="79"/>
        <v>344.5</v>
      </c>
      <c r="I106" s="59">
        <v>0</v>
      </c>
      <c r="J106" s="59">
        <v>0</v>
      </c>
      <c r="K106" s="59">
        <v>0</v>
      </c>
      <c r="L106" s="59">
        <f t="shared" si="80"/>
        <v>0</v>
      </c>
      <c r="M106" s="59">
        <f t="shared" si="72"/>
        <v>14</v>
      </c>
      <c r="N106" s="59">
        <f t="shared" si="81"/>
        <v>0</v>
      </c>
      <c r="O106" s="54">
        <v>0</v>
      </c>
      <c r="P106" s="54">
        <v>0</v>
      </c>
      <c r="Q106" s="54">
        <v>0</v>
      </c>
      <c r="R106" s="54">
        <f t="shared" si="82"/>
        <v>0</v>
      </c>
      <c r="S106" s="54">
        <f t="shared" si="73"/>
        <v>34</v>
      </c>
      <c r="T106" s="54">
        <f t="shared" si="83"/>
        <v>0</v>
      </c>
      <c r="U106" s="59">
        <v>0</v>
      </c>
      <c r="V106" s="59">
        <v>0</v>
      </c>
      <c r="W106" s="59">
        <v>0</v>
      </c>
      <c r="X106" s="59">
        <f t="shared" si="84"/>
        <v>0</v>
      </c>
      <c r="Y106" s="59">
        <f t="shared" si="74"/>
        <v>13</v>
      </c>
      <c r="Z106" s="59">
        <f t="shared" si="85"/>
        <v>0</v>
      </c>
      <c r="AA106" s="54">
        <f>VLOOKUP($B106,Feb!$S$7:$V$505,2,FALSE)</f>
        <v>1378</v>
      </c>
      <c r="AB106" s="54">
        <f>VLOOKUP($B106,Feb!$S$7:$V$505,3,FALSE)</f>
        <v>228</v>
      </c>
      <c r="AC106" s="54">
        <f>VLOOKUP($B106,Feb!$S$7:$V$505,4,FALSE)</f>
        <v>14</v>
      </c>
      <c r="AD106" s="54">
        <f t="shared" si="86"/>
        <v>1378.0228001400001</v>
      </c>
      <c r="AE106" s="54">
        <f t="shared" si="75"/>
        <v>16</v>
      </c>
      <c r="AF106" s="54">
        <f t="shared" si="87"/>
        <v>0</v>
      </c>
      <c r="AG106" s="59"/>
      <c r="AH106" s="59"/>
      <c r="AI106" s="59"/>
      <c r="AJ106" s="59">
        <f t="shared" si="88"/>
        <v>0</v>
      </c>
      <c r="AK106" s="59">
        <f t="shared" si="76"/>
        <v>12</v>
      </c>
      <c r="AL106" s="59">
        <f t="shared" si="89"/>
        <v>0</v>
      </c>
    </row>
    <row r="107" spans="2:38" ht="8" x14ac:dyDescent="0.2">
      <c r="B107" s="53" t="s">
        <v>583</v>
      </c>
      <c r="C107" s="53"/>
      <c r="D107" s="54"/>
      <c r="E107" s="54"/>
      <c r="F107" s="54">
        <f t="shared" si="77"/>
        <v>0</v>
      </c>
      <c r="G107" s="54">
        <f t="shared" si="78"/>
        <v>963</v>
      </c>
      <c r="H107" s="55">
        <f t="shared" si="79"/>
        <v>240.75</v>
      </c>
      <c r="I107" s="59">
        <v>0</v>
      </c>
      <c r="J107" s="59">
        <v>0</v>
      </c>
      <c r="K107" s="59">
        <v>0</v>
      </c>
      <c r="L107" s="59">
        <f t="shared" si="80"/>
        <v>0</v>
      </c>
      <c r="M107" s="59">
        <f t="shared" si="72"/>
        <v>14</v>
      </c>
      <c r="N107" s="59">
        <f t="shared" si="81"/>
        <v>0</v>
      </c>
      <c r="O107" s="54">
        <f>VLOOKUP($B107,Nov!$S$7:$V$506,2,FALSE)</f>
        <v>963</v>
      </c>
      <c r="P107" s="54">
        <f>VLOOKUP($B107,Nov!$S$7:$V$506,3,FALSE)</f>
        <v>205</v>
      </c>
      <c r="Q107" s="54">
        <f>VLOOKUP($B107,Nov!$S$7:$V$506,4,FALSE)</f>
        <v>6</v>
      </c>
      <c r="R107" s="54">
        <f t="shared" si="82"/>
        <v>963.02050006000002</v>
      </c>
      <c r="S107" s="54">
        <f t="shared" si="73"/>
        <v>21</v>
      </c>
      <c r="T107" s="54">
        <f t="shared" si="83"/>
        <v>0</v>
      </c>
      <c r="U107" s="59">
        <v>0</v>
      </c>
      <c r="V107" s="59">
        <v>0</v>
      </c>
      <c r="W107" s="59">
        <v>0</v>
      </c>
      <c r="X107" s="59">
        <f t="shared" si="84"/>
        <v>0</v>
      </c>
      <c r="Y107" s="59">
        <f t="shared" si="74"/>
        <v>13</v>
      </c>
      <c r="Z107" s="59">
        <f t="shared" si="85"/>
        <v>0</v>
      </c>
      <c r="AA107" s="54">
        <v>0</v>
      </c>
      <c r="AB107" s="54">
        <v>0</v>
      </c>
      <c r="AC107" s="54">
        <v>0</v>
      </c>
      <c r="AD107" s="54">
        <f t="shared" si="86"/>
        <v>0</v>
      </c>
      <c r="AE107" s="54">
        <f t="shared" si="75"/>
        <v>28</v>
      </c>
      <c r="AF107" s="54">
        <f t="shared" si="87"/>
        <v>0</v>
      </c>
      <c r="AG107" s="59"/>
      <c r="AH107" s="59"/>
      <c r="AI107" s="59"/>
      <c r="AJ107" s="59">
        <f t="shared" si="88"/>
        <v>0</v>
      </c>
      <c r="AK107" s="59">
        <f t="shared" si="76"/>
        <v>12</v>
      </c>
      <c r="AL107" s="59">
        <f t="shared" si="89"/>
        <v>0</v>
      </c>
    </row>
    <row r="108" spans="2:38" ht="8" x14ac:dyDescent="0.2">
      <c r="B108" s="53" t="s">
        <v>589</v>
      </c>
      <c r="C108" s="53"/>
      <c r="D108" s="54"/>
      <c r="E108" s="54"/>
      <c r="F108" s="54">
        <f t="shared" si="77"/>
        <v>0</v>
      </c>
      <c r="G108" s="54">
        <f t="shared" si="78"/>
        <v>878</v>
      </c>
      <c r="H108" s="55">
        <f t="shared" si="79"/>
        <v>219.5</v>
      </c>
      <c r="I108" s="59">
        <f>VLOOKUP($B108,SeptOct!$S$7:$V$506,2,FALSE)</f>
        <v>402</v>
      </c>
      <c r="J108" s="59">
        <f>VLOOKUP($B108,SeptOct!$S$7:$V$506,3,FALSE)</f>
        <v>96</v>
      </c>
      <c r="K108" s="59">
        <f>VLOOKUP($B108,SeptOct!$S$7:$V$506,4,FALSE)</f>
        <v>2</v>
      </c>
      <c r="L108" s="59">
        <f t="shared" si="80"/>
        <v>402.00960001999999</v>
      </c>
      <c r="M108" s="59">
        <f t="shared" si="72"/>
        <v>11</v>
      </c>
      <c r="N108" s="59">
        <f t="shared" si="81"/>
        <v>0</v>
      </c>
      <c r="O108" s="54">
        <f>VLOOKUP($B108,Nov!$S$7:$V$506,2,FALSE)</f>
        <v>476</v>
      </c>
      <c r="P108" s="54">
        <f>VLOOKUP($B108,Nov!$S$7:$V$506,3,FALSE)</f>
        <v>95</v>
      </c>
      <c r="Q108" s="54">
        <f>VLOOKUP($B108,Nov!$S$7:$V$506,4,FALSE)</f>
        <v>1</v>
      </c>
      <c r="R108" s="54">
        <f t="shared" si="82"/>
        <v>476.00950001000001</v>
      </c>
      <c r="S108" s="54">
        <f t="shared" si="73"/>
        <v>29</v>
      </c>
      <c r="T108" s="54">
        <f t="shared" si="83"/>
        <v>0</v>
      </c>
      <c r="U108" s="59">
        <v>0</v>
      </c>
      <c r="V108" s="59">
        <v>0</v>
      </c>
      <c r="W108" s="59">
        <v>0</v>
      </c>
      <c r="X108" s="59">
        <f t="shared" si="84"/>
        <v>0</v>
      </c>
      <c r="Y108" s="59">
        <f t="shared" si="74"/>
        <v>13</v>
      </c>
      <c r="Z108" s="59">
        <f t="shared" si="85"/>
        <v>0</v>
      </c>
      <c r="AA108" s="54">
        <v>0</v>
      </c>
      <c r="AB108" s="54">
        <v>0</v>
      </c>
      <c r="AC108" s="54">
        <v>0</v>
      </c>
      <c r="AD108" s="54">
        <f t="shared" si="86"/>
        <v>0</v>
      </c>
      <c r="AE108" s="54">
        <f t="shared" si="75"/>
        <v>28</v>
      </c>
      <c r="AF108" s="54">
        <f t="shared" si="87"/>
        <v>0</v>
      </c>
      <c r="AG108" s="59"/>
      <c r="AH108" s="59"/>
      <c r="AI108" s="59"/>
      <c r="AJ108" s="59">
        <f t="shared" si="88"/>
        <v>0</v>
      </c>
      <c r="AK108" s="59">
        <f t="shared" si="76"/>
        <v>12</v>
      </c>
      <c r="AL108" s="59">
        <f t="shared" si="89"/>
        <v>0</v>
      </c>
    </row>
    <row r="109" spans="2:38" ht="8" x14ac:dyDescent="0.2">
      <c r="B109" s="53" t="s">
        <v>575</v>
      </c>
      <c r="C109" s="53"/>
      <c r="D109" s="54"/>
      <c r="E109" s="54"/>
      <c r="F109" s="54">
        <f t="shared" si="77"/>
        <v>0</v>
      </c>
      <c r="G109" s="54">
        <f t="shared" si="78"/>
        <v>612</v>
      </c>
      <c r="H109" s="55">
        <f t="shared" si="79"/>
        <v>153</v>
      </c>
      <c r="I109" s="59">
        <v>0</v>
      </c>
      <c r="J109" s="59">
        <v>0</v>
      </c>
      <c r="K109" s="59">
        <v>0</v>
      </c>
      <c r="L109" s="59">
        <f t="shared" si="80"/>
        <v>0</v>
      </c>
      <c r="M109" s="59">
        <f t="shared" si="72"/>
        <v>14</v>
      </c>
      <c r="N109" s="59">
        <f t="shared" si="81"/>
        <v>0</v>
      </c>
      <c r="O109" s="54">
        <f>VLOOKUP($B109,Nov!$S$7:$V$506,2,FALSE)</f>
        <v>612</v>
      </c>
      <c r="P109" s="54">
        <f>VLOOKUP($B109,Nov!$S$7:$V$506,3,FALSE)</f>
        <v>109</v>
      </c>
      <c r="Q109" s="54">
        <f>VLOOKUP($B109,Nov!$S$7:$V$506,4,FALSE)</f>
        <v>6</v>
      </c>
      <c r="R109" s="54">
        <f t="shared" si="82"/>
        <v>612.01090006000004</v>
      </c>
      <c r="S109" s="54">
        <f t="shared" si="73"/>
        <v>25</v>
      </c>
      <c r="T109" s="54">
        <f t="shared" si="83"/>
        <v>0</v>
      </c>
      <c r="U109" s="59">
        <v>0</v>
      </c>
      <c r="V109" s="59">
        <v>0</v>
      </c>
      <c r="W109" s="59">
        <v>0</v>
      </c>
      <c r="X109" s="59">
        <f t="shared" si="84"/>
        <v>0</v>
      </c>
      <c r="Y109" s="59">
        <f t="shared" si="74"/>
        <v>13</v>
      </c>
      <c r="Z109" s="59">
        <f t="shared" si="85"/>
        <v>0</v>
      </c>
      <c r="AA109" s="54">
        <v>0</v>
      </c>
      <c r="AB109" s="54">
        <v>0</v>
      </c>
      <c r="AC109" s="54">
        <v>0</v>
      </c>
      <c r="AD109" s="54">
        <f t="shared" si="86"/>
        <v>0</v>
      </c>
      <c r="AE109" s="54">
        <f t="shared" si="75"/>
        <v>28</v>
      </c>
      <c r="AF109" s="54">
        <f t="shared" si="87"/>
        <v>0</v>
      </c>
      <c r="AG109" s="59"/>
      <c r="AH109" s="59"/>
      <c r="AI109" s="59"/>
      <c r="AJ109" s="59">
        <f t="shared" si="88"/>
        <v>0</v>
      </c>
      <c r="AK109" s="59">
        <f t="shared" si="76"/>
        <v>12</v>
      </c>
      <c r="AL109" s="59">
        <f t="shared" si="89"/>
        <v>0</v>
      </c>
    </row>
    <row r="110" spans="2:38" ht="8" x14ac:dyDescent="0.2">
      <c r="B110" s="53" t="s">
        <v>605</v>
      </c>
      <c r="C110" s="53"/>
      <c r="D110" s="54"/>
      <c r="E110" s="54"/>
      <c r="F110" s="54">
        <f t="shared" si="77"/>
        <v>0</v>
      </c>
      <c r="G110" s="54">
        <f t="shared" si="78"/>
        <v>597</v>
      </c>
      <c r="H110" s="55">
        <f t="shared" si="79"/>
        <v>149.25</v>
      </c>
      <c r="I110" s="59">
        <v>0</v>
      </c>
      <c r="J110" s="59">
        <v>0</v>
      </c>
      <c r="K110" s="59">
        <v>0</v>
      </c>
      <c r="L110" s="59">
        <f t="shared" si="80"/>
        <v>0</v>
      </c>
      <c r="M110" s="59">
        <f t="shared" si="72"/>
        <v>14</v>
      </c>
      <c r="N110" s="59">
        <f t="shared" si="81"/>
        <v>0</v>
      </c>
      <c r="O110" s="54">
        <f>VLOOKUP($B110,Nov!$S$7:$V$506,2,FALSE)</f>
        <v>597</v>
      </c>
      <c r="P110" s="54">
        <f>VLOOKUP($B110,Nov!$S$7:$V$506,3,FALSE)</f>
        <v>108</v>
      </c>
      <c r="Q110" s="54">
        <f>VLOOKUP($B110,Nov!$S$7:$V$506,4,FALSE)</f>
        <v>54</v>
      </c>
      <c r="R110" s="54">
        <f t="shared" si="82"/>
        <v>597.01080053999999</v>
      </c>
      <c r="S110" s="54">
        <f t="shared" si="73"/>
        <v>26</v>
      </c>
      <c r="T110" s="54">
        <f t="shared" si="83"/>
        <v>0</v>
      </c>
      <c r="U110" s="59">
        <v>0</v>
      </c>
      <c r="V110" s="59">
        <v>0</v>
      </c>
      <c r="W110" s="59">
        <v>0</v>
      </c>
      <c r="X110" s="59">
        <f t="shared" si="84"/>
        <v>0</v>
      </c>
      <c r="Y110" s="59">
        <f t="shared" si="74"/>
        <v>13</v>
      </c>
      <c r="Z110" s="59">
        <f t="shared" si="85"/>
        <v>0</v>
      </c>
      <c r="AA110" s="54">
        <v>0</v>
      </c>
      <c r="AB110" s="54">
        <v>0</v>
      </c>
      <c r="AC110" s="54">
        <v>0</v>
      </c>
      <c r="AD110" s="54">
        <f t="shared" si="86"/>
        <v>0</v>
      </c>
      <c r="AE110" s="54">
        <f t="shared" si="75"/>
        <v>28</v>
      </c>
      <c r="AF110" s="54">
        <f t="shared" si="87"/>
        <v>0</v>
      </c>
      <c r="AG110" s="59"/>
      <c r="AH110" s="59"/>
      <c r="AI110" s="59"/>
      <c r="AJ110" s="59">
        <f t="shared" si="88"/>
        <v>0</v>
      </c>
      <c r="AK110" s="59">
        <f t="shared" si="76"/>
        <v>12</v>
      </c>
      <c r="AL110" s="59">
        <f t="shared" si="89"/>
        <v>0</v>
      </c>
    </row>
    <row r="111" spans="2:38" ht="8" x14ac:dyDescent="0.2">
      <c r="B111" s="53" t="s">
        <v>584</v>
      </c>
      <c r="C111" s="53"/>
      <c r="D111" s="54"/>
      <c r="E111" s="54"/>
      <c r="F111" s="54">
        <f t="shared" si="77"/>
        <v>0</v>
      </c>
      <c r="G111" s="54">
        <f t="shared" si="78"/>
        <v>578</v>
      </c>
      <c r="H111" s="55">
        <f t="shared" si="79"/>
        <v>144.5</v>
      </c>
      <c r="I111" s="59">
        <v>0</v>
      </c>
      <c r="J111" s="59">
        <v>0</v>
      </c>
      <c r="K111" s="59">
        <v>0</v>
      </c>
      <c r="L111" s="59">
        <f t="shared" si="80"/>
        <v>0</v>
      </c>
      <c r="M111" s="59">
        <f t="shared" si="72"/>
        <v>14</v>
      </c>
      <c r="N111" s="59">
        <f t="shared" si="81"/>
        <v>0</v>
      </c>
      <c r="O111" s="54">
        <f>VLOOKUP($B111,Nov!$S$7:$V$506,2,FALSE)</f>
        <v>578</v>
      </c>
      <c r="P111" s="54">
        <f>VLOOKUP($B111,Nov!$S$7:$V$506,3,FALSE)</f>
        <v>139</v>
      </c>
      <c r="Q111" s="54">
        <f>VLOOKUP($B111,Nov!$S$7:$V$506,4,FALSE)</f>
        <v>3</v>
      </c>
      <c r="R111" s="54">
        <f t="shared" si="82"/>
        <v>578.01390003000006</v>
      </c>
      <c r="S111" s="54">
        <f t="shared" si="73"/>
        <v>27</v>
      </c>
      <c r="T111" s="54">
        <f t="shared" si="83"/>
        <v>0</v>
      </c>
      <c r="U111" s="59">
        <v>0</v>
      </c>
      <c r="V111" s="59">
        <v>0</v>
      </c>
      <c r="W111" s="59">
        <v>0</v>
      </c>
      <c r="X111" s="59">
        <f t="shared" si="84"/>
        <v>0</v>
      </c>
      <c r="Y111" s="59">
        <f t="shared" si="74"/>
        <v>13</v>
      </c>
      <c r="Z111" s="59">
        <f t="shared" si="85"/>
        <v>0</v>
      </c>
      <c r="AA111" s="54">
        <v>0</v>
      </c>
      <c r="AB111" s="54">
        <v>0</v>
      </c>
      <c r="AC111" s="54">
        <v>0</v>
      </c>
      <c r="AD111" s="54">
        <f t="shared" si="86"/>
        <v>0</v>
      </c>
      <c r="AE111" s="54">
        <f t="shared" si="75"/>
        <v>28</v>
      </c>
      <c r="AF111" s="54">
        <f t="shared" si="87"/>
        <v>0</v>
      </c>
      <c r="AG111" s="59"/>
      <c r="AH111" s="59"/>
      <c r="AI111" s="59"/>
      <c r="AJ111" s="59">
        <f t="shared" si="88"/>
        <v>0</v>
      </c>
      <c r="AK111" s="59">
        <f t="shared" si="76"/>
        <v>12</v>
      </c>
      <c r="AL111" s="59">
        <f t="shared" si="89"/>
        <v>0</v>
      </c>
    </row>
    <row r="112" spans="2:38" ht="8" x14ac:dyDescent="0.2">
      <c r="B112" s="53" t="s">
        <v>587</v>
      </c>
      <c r="C112" s="53"/>
      <c r="D112" s="54"/>
      <c r="E112" s="54"/>
      <c r="F112" s="54">
        <f t="shared" si="77"/>
        <v>0</v>
      </c>
      <c r="G112" s="54">
        <f t="shared" si="78"/>
        <v>575</v>
      </c>
      <c r="H112" s="55">
        <f t="shared" si="79"/>
        <v>143.75</v>
      </c>
      <c r="I112" s="59">
        <v>0</v>
      </c>
      <c r="J112" s="59">
        <v>0</v>
      </c>
      <c r="K112" s="59">
        <v>0</v>
      </c>
      <c r="L112" s="59">
        <f t="shared" si="80"/>
        <v>0</v>
      </c>
      <c r="M112" s="59">
        <f t="shared" si="72"/>
        <v>14</v>
      </c>
      <c r="N112" s="59">
        <f t="shared" si="81"/>
        <v>0</v>
      </c>
      <c r="O112" s="54">
        <v>0</v>
      </c>
      <c r="P112" s="54">
        <v>0</v>
      </c>
      <c r="Q112" s="54">
        <v>0</v>
      </c>
      <c r="R112" s="54">
        <f t="shared" si="82"/>
        <v>0</v>
      </c>
      <c r="S112" s="54">
        <f t="shared" si="73"/>
        <v>34</v>
      </c>
      <c r="T112" s="54">
        <f t="shared" si="83"/>
        <v>0</v>
      </c>
      <c r="U112" s="59">
        <v>0</v>
      </c>
      <c r="V112" s="59">
        <v>0</v>
      </c>
      <c r="W112" s="59">
        <v>0</v>
      </c>
      <c r="X112" s="59">
        <f t="shared" si="84"/>
        <v>0</v>
      </c>
      <c r="Y112" s="59">
        <f t="shared" si="74"/>
        <v>13</v>
      </c>
      <c r="Z112" s="59">
        <f t="shared" si="85"/>
        <v>0</v>
      </c>
      <c r="AA112" s="54">
        <f>VLOOKUP($B112,Feb!$S$7:$V$505,2,FALSE)</f>
        <v>575</v>
      </c>
      <c r="AB112" s="54">
        <f>VLOOKUP($B112,Feb!$S$7:$V$505,3,FALSE)</f>
        <v>108</v>
      </c>
      <c r="AC112" s="54">
        <f>VLOOKUP($B112,Feb!$S$7:$V$505,4,FALSE)</f>
        <v>2</v>
      </c>
      <c r="AD112" s="54">
        <f t="shared" si="86"/>
        <v>575.01080002000003</v>
      </c>
      <c r="AE112" s="54">
        <f t="shared" si="75"/>
        <v>24</v>
      </c>
      <c r="AF112" s="54">
        <f t="shared" si="87"/>
        <v>0</v>
      </c>
      <c r="AG112" s="59"/>
      <c r="AH112" s="59"/>
      <c r="AI112" s="59"/>
      <c r="AJ112" s="59">
        <f t="shared" si="88"/>
        <v>0</v>
      </c>
      <c r="AK112" s="59">
        <f t="shared" si="76"/>
        <v>12</v>
      </c>
      <c r="AL112" s="59">
        <f t="shared" si="89"/>
        <v>0</v>
      </c>
    </row>
    <row r="113" spans="2:58" ht="8" x14ac:dyDescent="0.2">
      <c r="B113" s="53" t="s">
        <v>591</v>
      </c>
      <c r="C113" s="53"/>
      <c r="D113" s="54"/>
      <c r="E113" s="54"/>
      <c r="F113" s="54">
        <f t="shared" si="77"/>
        <v>0</v>
      </c>
      <c r="G113" s="54">
        <f t="shared" si="78"/>
        <v>543</v>
      </c>
      <c r="H113" s="55">
        <f t="shared" si="79"/>
        <v>135.75</v>
      </c>
      <c r="I113" s="59">
        <v>0</v>
      </c>
      <c r="J113" s="59">
        <v>0</v>
      </c>
      <c r="K113" s="59">
        <v>0</v>
      </c>
      <c r="L113" s="59">
        <f t="shared" si="80"/>
        <v>0</v>
      </c>
      <c r="M113" s="59">
        <f t="shared" si="72"/>
        <v>14</v>
      </c>
      <c r="N113" s="59">
        <f t="shared" si="81"/>
        <v>0</v>
      </c>
      <c r="O113" s="54">
        <f>VLOOKUP($B113,Nov!$S$7:$V$506,2,FALSE)</f>
        <v>543</v>
      </c>
      <c r="P113" s="54">
        <f>VLOOKUP($B113,Nov!$S$7:$V$506,3,FALSE)</f>
        <v>115</v>
      </c>
      <c r="Q113" s="54">
        <f>VLOOKUP($B113,Nov!$S$7:$V$506,4,FALSE)</f>
        <v>5</v>
      </c>
      <c r="R113" s="54">
        <f t="shared" si="82"/>
        <v>543.01150005</v>
      </c>
      <c r="S113" s="54">
        <f t="shared" si="73"/>
        <v>28</v>
      </c>
      <c r="T113" s="54">
        <f t="shared" si="83"/>
        <v>0</v>
      </c>
      <c r="U113" s="59">
        <v>0</v>
      </c>
      <c r="V113" s="59">
        <v>0</v>
      </c>
      <c r="W113" s="59">
        <v>0</v>
      </c>
      <c r="X113" s="59">
        <f t="shared" si="84"/>
        <v>0</v>
      </c>
      <c r="Y113" s="59">
        <f t="shared" si="74"/>
        <v>13</v>
      </c>
      <c r="Z113" s="59">
        <f t="shared" si="85"/>
        <v>0</v>
      </c>
      <c r="AA113" s="54">
        <v>0</v>
      </c>
      <c r="AB113" s="54">
        <v>0</v>
      </c>
      <c r="AC113" s="54">
        <v>0</v>
      </c>
      <c r="AD113" s="54">
        <f t="shared" si="86"/>
        <v>0</v>
      </c>
      <c r="AE113" s="54">
        <f t="shared" si="75"/>
        <v>28</v>
      </c>
      <c r="AF113" s="54">
        <f t="shared" si="87"/>
        <v>0</v>
      </c>
      <c r="AG113" s="59"/>
      <c r="AH113" s="59"/>
      <c r="AI113" s="59"/>
      <c r="AJ113" s="59">
        <f t="shared" si="88"/>
        <v>0</v>
      </c>
      <c r="AK113" s="59">
        <f t="shared" si="76"/>
        <v>12</v>
      </c>
      <c r="AL113" s="59">
        <f t="shared" si="89"/>
        <v>0</v>
      </c>
    </row>
    <row r="114" spans="2:58" ht="8" x14ac:dyDescent="0.2">
      <c r="B114" s="53" t="s">
        <v>569</v>
      </c>
      <c r="C114" s="53"/>
      <c r="D114" s="54"/>
      <c r="E114" s="54"/>
      <c r="F114" s="54">
        <f t="shared" si="77"/>
        <v>0</v>
      </c>
      <c r="G114" s="54">
        <f t="shared" si="78"/>
        <v>414</v>
      </c>
      <c r="H114" s="55">
        <f t="shared" si="79"/>
        <v>103.5</v>
      </c>
      <c r="I114" s="59">
        <v>0</v>
      </c>
      <c r="J114" s="59">
        <v>0</v>
      </c>
      <c r="K114" s="59">
        <v>0</v>
      </c>
      <c r="L114" s="59">
        <f t="shared" si="80"/>
        <v>0</v>
      </c>
      <c r="M114" s="59">
        <f t="shared" si="72"/>
        <v>14</v>
      </c>
      <c r="N114" s="59">
        <f t="shared" si="81"/>
        <v>0</v>
      </c>
      <c r="O114" s="54">
        <f>VLOOKUP($B114,Nov!$S$7:$V$506,2,FALSE)</f>
        <v>414</v>
      </c>
      <c r="P114" s="54">
        <f>VLOOKUP($B114,Nov!$S$7:$V$506,3,FALSE)</f>
        <v>0</v>
      </c>
      <c r="Q114" s="54">
        <f>VLOOKUP($B114,Nov!$S$7:$V$506,4,FALSE)</f>
        <v>0</v>
      </c>
      <c r="R114" s="54">
        <f t="shared" si="82"/>
        <v>414</v>
      </c>
      <c r="S114" s="54">
        <f t="shared" si="73"/>
        <v>31</v>
      </c>
      <c r="T114" s="54">
        <f t="shared" si="83"/>
        <v>0</v>
      </c>
      <c r="U114" s="59">
        <v>0</v>
      </c>
      <c r="V114" s="59">
        <v>0</v>
      </c>
      <c r="W114" s="59">
        <v>0</v>
      </c>
      <c r="X114" s="59">
        <f t="shared" si="84"/>
        <v>0</v>
      </c>
      <c r="Y114" s="59">
        <f t="shared" si="74"/>
        <v>13</v>
      </c>
      <c r="Z114" s="59">
        <f t="shared" si="85"/>
        <v>0</v>
      </c>
      <c r="AA114" s="54">
        <v>0</v>
      </c>
      <c r="AB114" s="54">
        <v>0</v>
      </c>
      <c r="AC114" s="54">
        <v>0</v>
      </c>
      <c r="AD114" s="54">
        <f t="shared" si="86"/>
        <v>0</v>
      </c>
      <c r="AE114" s="54">
        <f t="shared" si="75"/>
        <v>28</v>
      </c>
      <c r="AF114" s="54">
        <f t="shared" si="87"/>
        <v>0</v>
      </c>
      <c r="AG114" s="59"/>
      <c r="AH114" s="59"/>
      <c r="AI114" s="59"/>
      <c r="AJ114" s="59">
        <f t="shared" si="88"/>
        <v>0</v>
      </c>
      <c r="AK114" s="59">
        <f t="shared" si="76"/>
        <v>12</v>
      </c>
      <c r="AL114" s="59">
        <f t="shared" si="89"/>
        <v>0</v>
      </c>
    </row>
    <row r="115" spans="2:58" s="46" customFormat="1" ht="8" x14ac:dyDescent="0.2">
      <c r="AG115" s="64"/>
      <c r="AH115" s="64"/>
      <c r="AI115" s="64"/>
      <c r="AJ115" s="64"/>
      <c r="AK115" s="64"/>
      <c r="AL115" s="64"/>
    </row>
    <row r="116" spans="2:58" s="46" customFormat="1" ht="8" x14ac:dyDescent="0.2">
      <c r="AG116" s="64"/>
      <c r="AH116" s="64"/>
      <c r="AI116" s="64"/>
      <c r="AJ116" s="64"/>
      <c r="AK116" s="64"/>
      <c r="AL116" s="64"/>
    </row>
    <row r="117" spans="2:58" s="46" customFormat="1" ht="8" x14ac:dyDescent="0.2">
      <c r="AG117" s="64"/>
      <c r="AH117" s="64"/>
      <c r="AI117" s="64"/>
      <c r="AJ117" s="64"/>
      <c r="AK117" s="64"/>
      <c r="AL117" s="64"/>
    </row>
    <row r="118" spans="2:58" ht="11.5" x14ac:dyDescent="0.25">
      <c r="B118" s="50" t="s">
        <v>547</v>
      </c>
      <c r="I118" s="65" t="s">
        <v>398</v>
      </c>
      <c r="J118" s="65"/>
      <c r="K118" s="65"/>
      <c r="L118" s="65"/>
      <c r="M118" s="65"/>
      <c r="N118" s="65"/>
      <c r="O118" s="66" t="s">
        <v>309</v>
      </c>
      <c r="P118" s="66"/>
      <c r="Q118" s="66"/>
      <c r="R118" s="66"/>
      <c r="S118" s="66"/>
      <c r="T118" s="66"/>
      <c r="U118" s="65" t="s">
        <v>12</v>
      </c>
      <c r="V118" s="65"/>
      <c r="W118" s="65"/>
      <c r="X118" s="65"/>
      <c r="Y118" s="65"/>
      <c r="Z118" s="65"/>
      <c r="AA118" s="66" t="s">
        <v>187</v>
      </c>
      <c r="AB118" s="66"/>
      <c r="AC118" s="66"/>
      <c r="AD118" s="66"/>
      <c r="AE118" s="66"/>
      <c r="AF118" s="66"/>
      <c r="AG118" s="60" t="s">
        <v>451</v>
      </c>
      <c r="AH118" s="60"/>
      <c r="AI118" s="60"/>
      <c r="AJ118" s="60"/>
      <c r="AK118" s="60"/>
      <c r="AL118" s="60"/>
    </row>
    <row r="119" spans="2:58" s="19" customFormat="1" ht="0.75" customHeight="1" x14ac:dyDescent="0.2">
      <c r="B119" s="51"/>
      <c r="C119" s="51"/>
      <c r="D119" s="51"/>
      <c r="E119" s="51"/>
      <c r="F119" s="51"/>
      <c r="G119" s="51"/>
      <c r="H119" s="51"/>
      <c r="I119" s="57"/>
      <c r="J119" s="57"/>
      <c r="K119" s="57"/>
      <c r="L119" s="57"/>
      <c r="M119" s="57"/>
      <c r="N119" s="57"/>
      <c r="O119" s="51"/>
      <c r="P119" s="51"/>
      <c r="Q119" s="51"/>
      <c r="R119" s="51"/>
      <c r="S119" s="51"/>
      <c r="T119" s="51"/>
      <c r="U119" s="57"/>
      <c r="V119" s="57"/>
      <c r="W119" s="57"/>
      <c r="X119" s="57"/>
      <c r="Y119" s="57"/>
      <c r="Z119" s="57"/>
      <c r="AA119" s="51"/>
      <c r="AB119" s="51"/>
      <c r="AC119" s="51"/>
      <c r="AD119" s="51"/>
      <c r="AE119" s="51"/>
      <c r="AF119" s="51"/>
      <c r="AG119" s="63"/>
      <c r="AH119" s="63"/>
      <c r="AI119" s="63"/>
      <c r="AJ119" s="63"/>
      <c r="AK119" s="63"/>
      <c r="AL119" s="63"/>
    </row>
    <row r="120" spans="2:58" s="20" customFormat="1" ht="48" x14ac:dyDescent="0.2">
      <c r="B120" s="52" t="s">
        <v>2</v>
      </c>
      <c r="C120" s="52" t="s">
        <v>3</v>
      </c>
      <c r="D120" s="52" t="s">
        <v>449</v>
      </c>
      <c r="E120" s="52" t="s">
        <v>450</v>
      </c>
      <c r="F120" s="52" t="s">
        <v>470</v>
      </c>
      <c r="G120" s="52" t="s">
        <v>469</v>
      </c>
      <c r="H120" s="52" t="s">
        <v>471</v>
      </c>
      <c r="I120" s="58" t="s">
        <v>472</v>
      </c>
      <c r="J120" s="58" t="s">
        <v>473</v>
      </c>
      <c r="K120" s="58" t="s">
        <v>474</v>
      </c>
      <c r="L120" s="58" t="s">
        <v>452</v>
      </c>
      <c r="M120" s="58" t="s">
        <v>475</v>
      </c>
      <c r="N120" s="58" t="s">
        <v>476</v>
      </c>
      <c r="O120" s="52" t="s">
        <v>457</v>
      </c>
      <c r="P120" s="52" t="s">
        <v>458</v>
      </c>
      <c r="Q120" s="52" t="s">
        <v>459</v>
      </c>
      <c r="R120" s="52" t="s">
        <v>453</v>
      </c>
      <c r="S120" s="52" t="s">
        <v>477</v>
      </c>
      <c r="T120" s="52" t="s">
        <v>478</v>
      </c>
      <c r="U120" s="58" t="s">
        <v>460</v>
      </c>
      <c r="V120" s="58" t="s">
        <v>461</v>
      </c>
      <c r="W120" s="58" t="s">
        <v>462</v>
      </c>
      <c r="X120" s="58" t="s">
        <v>454</v>
      </c>
      <c r="Y120" s="58" t="s">
        <v>479</v>
      </c>
      <c r="Z120" s="58" t="s">
        <v>480</v>
      </c>
      <c r="AA120" s="52" t="s">
        <v>463</v>
      </c>
      <c r="AB120" s="52" t="s">
        <v>464</v>
      </c>
      <c r="AC120" s="52" t="s">
        <v>465</v>
      </c>
      <c r="AD120" s="52" t="s">
        <v>455</v>
      </c>
      <c r="AE120" s="52" t="s">
        <v>481</v>
      </c>
      <c r="AF120" s="52" t="s">
        <v>482</v>
      </c>
      <c r="AG120" s="58" t="s">
        <v>466</v>
      </c>
      <c r="AH120" s="58" t="s">
        <v>467</v>
      </c>
      <c r="AI120" s="58" t="s">
        <v>468</v>
      </c>
      <c r="AJ120" s="58" t="s">
        <v>456</v>
      </c>
      <c r="AK120" s="58" t="s">
        <v>483</v>
      </c>
      <c r="AL120" s="58" t="s">
        <v>484</v>
      </c>
      <c r="BE120" s="20" t="s">
        <v>466</v>
      </c>
      <c r="BF120" s="20" t="s">
        <v>467</v>
      </c>
    </row>
    <row r="121" spans="2:58" ht="8" x14ac:dyDescent="0.2">
      <c r="B121" s="53" t="s">
        <v>557</v>
      </c>
      <c r="C121" s="53"/>
      <c r="D121" s="54"/>
      <c r="E121" s="54"/>
      <c r="F121" s="54">
        <f t="shared" ref="F121:F139" si="90">N121+T121+Z121+AF121+AL121</f>
        <v>41</v>
      </c>
      <c r="G121" s="54">
        <f t="shared" ref="G121:G139" si="91">I121+O121+U121+AA121+AG121</f>
        <v>6449</v>
      </c>
      <c r="H121" s="55">
        <f t="shared" ref="H121:H139" si="92">AVERAGE(I121,O121,U121,AA121,AG121)</f>
        <v>1289.8</v>
      </c>
      <c r="I121" s="59">
        <f>VLOOKUP($B121,SeptOct!$S$7:$V$506,2,FALSE)</f>
        <v>1116</v>
      </c>
      <c r="J121" s="59">
        <f>VLOOKUP($B121,SeptOct!$S$7:$V$506,3,FALSE)</f>
        <v>172</v>
      </c>
      <c r="K121" s="59">
        <f>VLOOKUP($B121,SeptOct!$S$7:$V$506,4,FALSE)</f>
        <v>15</v>
      </c>
      <c r="L121" s="59">
        <f t="shared" ref="L121:L139" si="93">I121+0.0001*J121+0.00000001*K121</f>
        <v>1116.01720015</v>
      </c>
      <c r="M121" s="59">
        <f t="shared" ref="M121:M139" si="94">RANK(L121,L$121:L$139)</f>
        <v>3</v>
      </c>
      <c r="N121" s="59">
        <f t="shared" ref="N121:N139" si="95">IF(M121&lt;11,11-M121,0)*IF(L121=0,0,1)</f>
        <v>8</v>
      </c>
      <c r="O121" s="54">
        <f>VLOOKUP($B121,Nov!$S$7:$V$506,2,FALSE)</f>
        <v>1329</v>
      </c>
      <c r="P121" s="54">
        <f>VLOOKUP($B121,Nov!$S$7:$V$506,3,FALSE)</f>
        <v>180</v>
      </c>
      <c r="Q121" s="54">
        <f>VLOOKUP($B121,Nov!$S$7:$V$506,4,FALSE)</f>
        <v>16</v>
      </c>
      <c r="R121" s="54">
        <f t="shared" ref="R121:R139" si="96">O121+0.0001*P121+0.00000001*Q121</f>
        <v>1329.0180001599999</v>
      </c>
      <c r="S121" s="54">
        <f t="shared" ref="S121:S139" si="97">RANK(R121,R$121:R$139)</f>
        <v>4</v>
      </c>
      <c r="T121" s="54">
        <f t="shared" ref="T121:T139" si="98">IF(S121&lt;11,11-S121,0)*IF(R121=0,0,1)</f>
        <v>7</v>
      </c>
      <c r="U121" s="59">
        <f>VLOOKUP($B121,DecJan!$S$7:$V$506,2,FALSE)</f>
        <v>1484</v>
      </c>
      <c r="V121" s="59">
        <f>VLOOKUP($B121,DecJan!$S$7:$V$506,3,FALSE)</f>
        <v>180</v>
      </c>
      <c r="W121" s="59">
        <f>VLOOKUP($B121,DecJan!$S$7:$V$506,4,FALSE)</f>
        <v>34</v>
      </c>
      <c r="X121" s="59">
        <f t="shared" ref="X121:X139" si="99">U121+0.0001*V121+0.00000001*W121</f>
        <v>1484.0180003400001</v>
      </c>
      <c r="Y121" s="59">
        <f t="shared" ref="Y121:Y139" si="100">RANK(X121,X$121:X$139)</f>
        <v>2</v>
      </c>
      <c r="Z121" s="59">
        <f t="shared" ref="Z121:Z139" si="101">IF(Y121&lt;11,11-Y121,0)*IF(X121=0,0,1)</f>
        <v>9</v>
      </c>
      <c r="AA121" s="54">
        <f>VLOOKUP($B121,Feb!$S$7:$V$505,2,FALSE)</f>
        <v>1530</v>
      </c>
      <c r="AB121" s="54">
        <f>VLOOKUP($B121,Feb!$S$7:$V$505,3,FALSE)</f>
        <v>180</v>
      </c>
      <c r="AC121" s="54">
        <f>VLOOKUP($B121,Feb!$S$7:$V$505,4,FALSE)</f>
        <v>51</v>
      </c>
      <c r="AD121" s="54">
        <f t="shared" ref="AD121:AD139" si="102">AA121+0.0001*AB121+0.00000001*AC121</f>
        <v>1530.0180005100001</v>
      </c>
      <c r="AE121" s="54">
        <f t="shared" ref="AE121:AE139" si="103">RANK(AD121,AD$121:AD$139)</f>
        <v>2</v>
      </c>
      <c r="AF121" s="54">
        <f t="shared" ref="AF121:AF139" si="104">IF(AE121&lt;11,11-AE121,0)*IF(AD121=0,0,1)</f>
        <v>9</v>
      </c>
      <c r="AG121" s="59">
        <f>VLOOKUP($B121,Mar!$S$7:$V$505,2,FALSE)</f>
        <v>990</v>
      </c>
      <c r="AH121" s="59">
        <f>VLOOKUP($B121,Mar!$S$7:$V$505,3,FALSE)</f>
        <v>120</v>
      </c>
      <c r="AI121" s="59">
        <f>VLOOKUP($B121,Mar!$S$7:$V$505,4,FALSE)</f>
        <v>22</v>
      </c>
      <c r="AJ121" s="59">
        <f t="shared" ref="AJ121:AJ139" si="105">AG121+0.0001*AH121+0.00000001*AI121</f>
        <v>990.01200021999989</v>
      </c>
      <c r="AK121" s="59">
        <f>RANK(AJ121,AJ$121:AJ$139)</f>
        <v>3</v>
      </c>
      <c r="AL121" s="59">
        <f t="shared" ref="AL121:AL139" si="106">IF(AK121&lt;11,11-AK121,0)*IF(AJ121=0,0,1)</f>
        <v>8</v>
      </c>
    </row>
    <row r="122" spans="2:58" ht="8" x14ac:dyDescent="0.2">
      <c r="B122" s="53" t="s">
        <v>554</v>
      </c>
      <c r="C122" s="53"/>
      <c r="D122" s="54"/>
      <c r="E122" s="54"/>
      <c r="F122" s="54">
        <f t="shared" si="90"/>
        <v>32</v>
      </c>
      <c r="G122" s="54">
        <f t="shared" si="91"/>
        <v>5382</v>
      </c>
      <c r="H122" s="55">
        <f t="shared" si="92"/>
        <v>1076.4000000000001</v>
      </c>
      <c r="I122" s="59">
        <v>0</v>
      </c>
      <c r="J122" s="59">
        <v>0</v>
      </c>
      <c r="K122" s="59">
        <v>0</v>
      </c>
      <c r="L122" s="59">
        <f t="shared" si="93"/>
        <v>0</v>
      </c>
      <c r="M122" s="59">
        <f t="shared" si="94"/>
        <v>9</v>
      </c>
      <c r="N122" s="59">
        <f t="shared" si="95"/>
        <v>0</v>
      </c>
      <c r="O122" s="54">
        <f>VLOOKUP($B122,Nov!$S$7:$V$506,2,FALSE)</f>
        <v>1288</v>
      </c>
      <c r="P122" s="54">
        <f>VLOOKUP($B122,Nov!$S$7:$V$506,3,FALSE)</f>
        <v>120</v>
      </c>
      <c r="Q122" s="54">
        <f>VLOOKUP($B122,Nov!$S$7:$V$506,4,FALSE)</f>
        <v>14</v>
      </c>
      <c r="R122" s="54">
        <f t="shared" si="96"/>
        <v>1288.0120001400001</v>
      </c>
      <c r="S122" s="54">
        <f t="shared" si="97"/>
        <v>8</v>
      </c>
      <c r="T122" s="54">
        <f t="shared" si="98"/>
        <v>3</v>
      </c>
      <c r="U122" s="59">
        <f>VLOOKUP($B122,DecJan!$S$7:$V$506,2,FALSE)</f>
        <v>1518</v>
      </c>
      <c r="V122" s="59">
        <f>VLOOKUP($B122,DecJan!$S$7:$V$506,3,FALSE)</f>
        <v>180</v>
      </c>
      <c r="W122" s="59">
        <f>VLOOKUP($B122,DecJan!$S$7:$V$506,4,FALSE)</f>
        <v>27</v>
      </c>
      <c r="X122" s="59">
        <f t="shared" si="99"/>
        <v>1518.0180002700001</v>
      </c>
      <c r="Y122" s="59">
        <f t="shared" si="100"/>
        <v>1</v>
      </c>
      <c r="Z122" s="59">
        <f t="shared" si="101"/>
        <v>10</v>
      </c>
      <c r="AA122" s="54">
        <f>VLOOKUP($B122,Feb!$S$7:$V$505,2,FALSE)</f>
        <v>1582</v>
      </c>
      <c r="AB122" s="54">
        <f>VLOOKUP($B122,Feb!$S$7:$V$505,3,FALSE)</f>
        <v>180</v>
      </c>
      <c r="AC122" s="54">
        <f>VLOOKUP($B122,Feb!$S$7:$V$505,4,FALSE)</f>
        <v>34</v>
      </c>
      <c r="AD122" s="54">
        <f t="shared" si="102"/>
        <v>1582.0180003400001</v>
      </c>
      <c r="AE122" s="54">
        <f t="shared" si="103"/>
        <v>1</v>
      </c>
      <c r="AF122" s="54">
        <f t="shared" si="104"/>
        <v>10</v>
      </c>
      <c r="AG122" s="59">
        <f>VLOOKUP($B122,Mar!$S$7:$V$505,2,FALSE)</f>
        <v>994</v>
      </c>
      <c r="AH122" s="59">
        <f>VLOOKUP($B122,Mar!$S$7:$V$505,3,FALSE)</f>
        <v>120</v>
      </c>
      <c r="AI122" s="59">
        <f>VLOOKUP($B122,Mar!$S$7:$V$505,4,FALSE)</f>
        <v>20</v>
      </c>
      <c r="AJ122" s="59">
        <f t="shared" si="105"/>
        <v>994.01200019999999</v>
      </c>
      <c r="AK122" s="59">
        <f t="shared" ref="AK122:AK139" si="107">RANK(AJ122,AJ$121:AJ$139)</f>
        <v>2</v>
      </c>
      <c r="AL122" s="59">
        <f t="shared" si="106"/>
        <v>9</v>
      </c>
    </row>
    <row r="123" spans="2:58" ht="8" x14ac:dyDescent="0.2">
      <c r="B123" s="53" t="s">
        <v>562</v>
      </c>
      <c r="C123" s="53"/>
      <c r="D123" s="54"/>
      <c r="E123" s="54"/>
      <c r="F123" s="54">
        <f t="shared" si="90"/>
        <v>28</v>
      </c>
      <c r="G123" s="54">
        <f t="shared" si="91"/>
        <v>5439</v>
      </c>
      <c r="H123" s="55">
        <f t="shared" si="92"/>
        <v>1359.75</v>
      </c>
      <c r="I123" s="59">
        <f>VLOOKUP($B123,SeptOct!$S$7:$V$506,2,FALSE)</f>
        <v>1247</v>
      </c>
      <c r="J123" s="59">
        <f>VLOOKUP($B123,SeptOct!$S$7:$V$506,3,FALSE)</f>
        <v>180</v>
      </c>
      <c r="K123" s="59">
        <f>VLOOKUP($B123,SeptOct!$S$7:$V$506,4,FALSE)</f>
        <v>17</v>
      </c>
      <c r="L123" s="59">
        <f t="shared" si="93"/>
        <v>1247.0180001700001</v>
      </c>
      <c r="M123" s="59">
        <f t="shared" si="94"/>
        <v>2</v>
      </c>
      <c r="N123" s="59">
        <f t="shared" si="95"/>
        <v>9</v>
      </c>
      <c r="O123" s="54">
        <f>VLOOKUP($B123,Nov!$S$7:$V$506,2,FALSE)</f>
        <v>1404</v>
      </c>
      <c r="P123" s="54">
        <f>VLOOKUP($B123,Nov!$S$7:$V$506,3,FALSE)</f>
        <v>179</v>
      </c>
      <c r="Q123" s="54">
        <f>VLOOKUP($B123,Nov!$S$7:$V$506,4,FALSE)</f>
        <v>27</v>
      </c>
      <c r="R123" s="54">
        <f t="shared" si="96"/>
        <v>1404.0179002700002</v>
      </c>
      <c r="S123" s="54">
        <f t="shared" si="97"/>
        <v>1</v>
      </c>
      <c r="T123" s="54">
        <f t="shared" si="98"/>
        <v>10</v>
      </c>
      <c r="U123" s="59">
        <f>VLOOKUP($B123,DecJan!$S$7:$V$506,2,FALSE)</f>
        <v>1427</v>
      </c>
      <c r="V123" s="59">
        <f>VLOOKUP($B123,DecJan!$S$7:$V$506,3,FALSE)</f>
        <v>179</v>
      </c>
      <c r="W123" s="59">
        <f>VLOOKUP($B123,DecJan!$S$7:$V$506,4,FALSE)</f>
        <v>24</v>
      </c>
      <c r="X123" s="59">
        <f t="shared" si="99"/>
        <v>1427.01790024</v>
      </c>
      <c r="Y123" s="59">
        <f t="shared" si="100"/>
        <v>4</v>
      </c>
      <c r="Z123" s="59">
        <f t="shared" si="101"/>
        <v>7</v>
      </c>
      <c r="AA123" s="54">
        <f>VLOOKUP($B123,Feb!$S$7:$V$505,2,FALSE)</f>
        <v>1361</v>
      </c>
      <c r="AB123" s="54">
        <f>VLOOKUP($B123,Feb!$S$7:$V$505,3,FALSE)</f>
        <v>179</v>
      </c>
      <c r="AC123" s="54">
        <f>VLOOKUP($B123,Feb!$S$7:$V$505,4,FALSE)</f>
        <v>22</v>
      </c>
      <c r="AD123" s="54">
        <f t="shared" si="102"/>
        <v>1361.01790022</v>
      </c>
      <c r="AE123" s="54">
        <f t="shared" si="103"/>
        <v>9</v>
      </c>
      <c r="AF123" s="54">
        <f t="shared" si="104"/>
        <v>2</v>
      </c>
      <c r="AG123" s="59"/>
      <c r="AH123" s="59"/>
      <c r="AI123" s="59"/>
      <c r="AJ123" s="59">
        <f t="shared" si="105"/>
        <v>0</v>
      </c>
      <c r="AK123" s="59">
        <f t="shared" si="107"/>
        <v>14</v>
      </c>
      <c r="AL123" s="59">
        <f t="shared" si="106"/>
        <v>0</v>
      </c>
    </row>
    <row r="124" spans="2:58" ht="8" x14ac:dyDescent="0.2">
      <c r="B124" s="53" t="s">
        <v>560</v>
      </c>
      <c r="C124" s="53"/>
      <c r="D124" s="54"/>
      <c r="E124" s="54"/>
      <c r="F124" s="54">
        <f t="shared" si="90"/>
        <v>26</v>
      </c>
      <c r="G124" s="54">
        <f t="shared" si="91"/>
        <v>4776</v>
      </c>
      <c r="H124" s="55">
        <f t="shared" si="92"/>
        <v>955.2</v>
      </c>
      <c r="I124" s="59">
        <f>VLOOKUP($B124,SeptOct!$S$7:$V$506,2,FALSE)</f>
        <v>981</v>
      </c>
      <c r="J124" s="59">
        <f>VLOOKUP($B124,SeptOct!$S$7:$V$506,3,FALSE)</f>
        <v>169</v>
      </c>
      <c r="K124" s="59">
        <f>VLOOKUP($B124,SeptOct!$S$7:$V$506,4,FALSE)</f>
        <v>7</v>
      </c>
      <c r="L124" s="59">
        <f t="shared" si="93"/>
        <v>981.01690007000002</v>
      </c>
      <c r="M124" s="59">
        <f t="shared" si="94"/>
        <v>5</v>
      </c>
      <c r="N124" s="59">
        <f t="shared" si="95"/>
        <v>6</v>
      </c>
      <c r="O124" s="54">
        <f>VLOOKUP($B124,Nov!$S$7:$V$506,2,FALSE)</f>
        <v>1280</v>
      </c>
      <c r="P124" s="54">
        <f>VLOOKUP($B124,Nov!$S$7:$V$506,3,FALSE)</f>
        <v>180</v>
      </c>
      <c r="Q124" s="54">
        <f>VLOOKUP($B124,Nov!$S$7:$V$506,4,FALSE)</f>
        <v>13</v>
      </c>
      <c r="R124" s="54">
        <f t="shared" si="96"/>
        <v>1280.01800013</v>
      </c>
      <c r="S124" s="54">
        <f t="shared" si="97"/>
        <v>9</v>
      </c>
      <c r="T124" s="54">
        <f t="shared" si="98"/>
        <v>2</v>
      </c>
      <c r="U124" s="59">
        <v>0</v>
      </c>
      <c r="V124" s="59">
        <v>0</v>
      </c>
      <c r="W124" s="59">
        <v>0</v>
      </c>
      <c r="X124" s="59">
        <f t="shared" si="99"/>
        <v>0</v>
      </c>
      <c r="Y124" s="59">
        <f t="shared" si="100"/>
        <v>14</v>
      </c>
      <c r="Z124" s="59">
        <f t="shared" si="101"/>
        <v>0</v>
      </c>
      <c r="AA124" s="54">
        <f>VLOOKUP($B124,Feb!$S$7:$V$505,2,FALSE)</f>
        <v>1508</v>
      </c>
      <c r="AB124" s="54">
        <f>VLOOKUP($B124,Feb!$S$7:$V$505,3,FALSE)</f>
        <v>180</v>
      </c>
      <c r="AC124" s="54">
        <f>VLOOKUP($B124,Feb!$S$7:$V$505,4,FALSE)</f>
        <v>33</v>
      </c>
      <c r="AD124" s="54">
        <f t="shared" si="102"/>
        <v>1508.0180003299999</v>
      </c>
      <c r="AE124" s="54">
        <f t="shared" si="103"/>
        <v>3</v>
      </c>
      <c r="AF124" s="54">
        <f t="shared" si="104"/>
        <v>8</v>
      </c>
      <c r="AG124" s="59">
        <f>VLOOKUP($B124,Mar!$S$7:$V$505,2,FALSE)</f>
        <v>1007</v>
      </c>
      <c r="AH124" s="59">
        <f>VLOOKUP($B124,Mar!$S$7:$V$505,3,FALSE)</f>
        <v>120</v>
      </c>
      <c r="AI124" s="59">
        <f>VLOOKUP($B124,Mar!$S$7:$V$505,4,FALSE)</f>
        <v>19</v>
      </c>
      <c r="AJ124" s="59">
        <f t="shared" si="105"/>
        <v>1007.01200019</v>
      </c>
      <c r="AK124" s="59">
        <f t="shared" si="107"/>
        <v>1</v>
      </c>
      <c r="AL124" s="59">
        <f t="shared" si="106"/>
        <v>10</v>
      </c>
    </row>
    <row r="125" spans="2:58" ht="8" x14ac:dyDescent="0.2">
      <c r="B125" s="53" t="s">
        <v>551</v>
      </c>
      <c r="C125" s="53"/>
      <c r="D125" s="54"/>
      <c r="E125" s="54"/>
      <c r="F125" s="54">
        <f t="shared" si="90"/>
        <v>25</v>
      </c>
      <c r="G125" s="54">
        <f t="shared" si="91"/>
        <v>5293</v>
      </c>
      <c r="H125" s="55">
        <f t="shared" si="92"/>
        <v>1323.25</v>
      </c>
      <c r="I125" s="59">
        <f>VLOOKUP($B125,SeptOct!$S$7:$V$506,2,FALSE)</f>
        <v>1273</v>
      </c>
      <c r="J125" s="59">
        <f>VLOOKUP($B125,SeptOct!$S$7:$V$506,3,FALSE)</f>
        <v>180</v>
      </c>
      <c r="K125" s="59">
        <f>VLOOKUP($B125,SeptOct!$S$7:$V$506,4,FALSE)</f>
        <v>15</v>
      </c>
      <c r="L125" s="59">
        <f t="shared" si="93"/>
        <v>1273.01800015</v>
      </c>
      <c r="M125" s="59">
        <f t="shared" si="94"/>
        <v>1</v>
      </c>
      <c r="N125" s="59">
        <f t="shared" si="95"/>
        <v>10</v>
      </c>
      <c r="O125" s="54">
        <f>VLOOKUP($B125,Nov!$S$7:$V$506,2,FALSE)</f>
        <v>1382</v>
      </c>
      <c r="P125" s="54">
        <f>VLOOKUP($B125,Nov!$S$7:$V$506,3,FALSE)</f>
        <v>180</v>
      </c>
      <c r="Q125" s="54">
        <f>VLOOKUP($B125,Nov!$S$7:$V$506,4,FALSE)</f>
        <v>21</v>
      </c>
      <c r="R125" s="54">
        <f t="shared" si="96"/>
        <v>1382.0180002100001</v>
      </c>
      <c r="S125" s="54">
        <f t="shared" si="97"/>
        <v>3</v>
      </c>
      <c r="T125" s="54">
        <f t="shared" si="98"/>
        <v>8</v>
      </c>
      <c r="U125" s="59">
        <f>VLOOKUP($B125,DecJan!$S$7:$V$506,2,FALSE)</f>
        <v>1268</v>
      </c>
      <c r="V125" s="59">
        <f>VLOOKUP($B125,DecJan!$S$7:$V$506,3,FALSE)</f>
        <v>179</v>
      </c>
      <c r="W125" s="59">
        <f>VLOOKUP($B125,DecJan!$S$7:$V$506,4,FALSE)</f>
        <v>18</v>
      </c>
      <c r="X125" s="59">
        <f t="shared" si="99"/>
        <v>1268.01790018</v>
      </c>
      <c r="Y125" s="59">
        <f t="shared" si="100"/>
        <v>7</v>
      </c>
      <c r="Z125" s="59">
        <f t="shared" si="101"/>
        <v>4</v>
      </c>
      <c r="AA125" s="54">
        <f>VLOOKUP($B125,Feb!$S$7:$V$505,2,FALSE)</f>
        <v>1370</v>
      </c>
      <c r="AB125" s="54">
        <f>VLOOKUP($B125,Feb!$S$7:$V$505,3,FALSE)</f>
        <v>180</v>
      </c>
      <c r="AC125" s="54">
        <f>VLOOKUP($B125,Feb!$S$7:$V$505,4,FALSE)</f>
        <v>15</v>
      </c>
      <c r="AD125" s="54">
        <f t="shared" si="102"/>
        <v>1370.01800015</v>
      </c>
      <c r="AE125" s="54">
        <f t="shared" si="103"/>
        <v>8</v>
      </c>
      <c r="AF125" s="54">
        <f t="shared" si="104"/>
        <v>3</v>
      </c>
      <c r="AG125" s="59"/>
      <c r="AH125" s="59"/>
      <c r="AI125" s="59"/>
      <c r="AJ125" s="59">
        <f t="shared" si="105"/>
        <v>0</v>
      </c>
      <c r="AK125" s="59">
        <f t="shared" si="107"/>
        <v>14</v>
      </c>
      <c r="AL125" s="59">
        <f t="shared" si="106"/>
        <v>0</v>
      </c>
    </row>
    <row r="126" spans="2:58" ht="8" x14ac:dyDescent="0.2">
      <c r="B126" s="53" t="s">
        <v>564</v>
      </c>
      <c r="C126" s="53"/>
      <c r="D126" s="54"/>
      <c r="E126" s="54"/>
      <c r="F126" s="54">
        <f t="shared" si="90"/>
        <v>23</v>
      </c>
      <c r="G126" s="54">
        <f t="shared" si="91"/>
        <v>4355</v>
      </c>
      <c r="H126" s="55">
        <f t="shared" si="92"/>
        <v>1088.75</v>
      </c>
      <c r="I126" s="59">
        <v>0</v>
      </c>
      <c r="J126" s="59">
        <v>0</v>
      </c>
      <c r="K126" s="59">
        <v>0</v>
      </c>
      <c r="L126" s="59">
        <f t="shared" si="93"/>
        <v>0</v>
      </c>
      <c r="M126" s="59">
        <f t="shared" si="94"/>
        <v>9</v>
      </c>
      <c r="N126" s="59">
        <f t="shared" si="95"/>
        <v>0</v>
      </c>
      <c r="O126" s="54">
        <f>VLOOKUP($B126,Nov!$S$7:$V$506,2,FALSE)</f>
        <v>1402</v>
      </c>
      <c r="P126" s="54">
        <f>VLOOKUP($B126,Nov!$S$7:$V$506,3,FALSE)</f>
        <v>180</v>
      </c>
      <c r="Q126" s="54">
        <f>VLOOKUP($B126,Nov!$S$7:$V$506,4,FALSE)</f>
        <v>22</v>
      </c>
      <c r="R126" s="54">
        <f t="shared" si="96"/>
        <v>1402.01800022</v>
      </c>
      <c r="S126" s="54">
        <f t="shared" si="97"/>
        <v>2</v>
      </c>
      <c r="T126" s="54">
        <f t="shared" si="98"/>
        <v>9</v>
      </c>
      <c r="U126" s="59">
        <f>VLOOKUP($B126,DecJan!$S$7:$V$506,2,FALSE)</f>
        <v>1450</v>
      </c>
      <c r="V126" s="59">
        <f>VLOOKUP($B126,DecJan!$S$7:$V$506,3,FALSE)</f>
        <v>180</v>
      </c>
      <c r="W126" s="59">
        <f>VLOOKUP($B126,DecJan!$S$7:$V$506,4,FALSE)</f>
        <v>33</v>
      </c>
      <c r="X126" s="59">
        <f t="shared" si="99"/>
        <v>1450.0180003299999</v>
      </c>
      <c r="Y126" s="59">
        <f t="shared" si="100"/>
        <v>3</v>
      </c>
      <c r="Z126" s="59">
        <f t="shared" si="101"/>
        <v>8</v>
      </c>
      <c r="AA126" s="54">
        <f>VLOOKUP($B126,Feb!$S$7:$V$505,2,FALSE)</f>
        <v>1503</v>
      </c>
      <c r="AB126" s="54">
        <f>VLOOKUP($B126,Feb!$S$7:$V$505,3,FALSE)</f>
        <v>180</v>
      </c>
      <c r="AC126" s="54">
        <f>VLOOKUP($B126,Feb!$S$7:$V$505,4,FALSE)</f>
        <v>23</v>
      </c>
      <c r="AD126" s="54">
        <f t="shared" si="102"/>
        <v>1503.0180002300001</v>
      </c>
      <c r="AE126" s="54">
        <f t="shared" si="103"/>
        <v>5</v>
      </c>
      <c r="AF126" s="54">
        <f t="shared" si="104"/>
        <v>6</v>
      </c>
      <c r="AG126" s="59"/>
      <c r="AH126" s="59"/>
      <c r="AI126" s="59"/>
      <c r="AJ126" s="59">
        <f t="shared" si="105"/>
        <v>0</v>
      </c>
      <c r="AK126" s="59">
        <f t="shared" si="107"/>
        <v>14</v>
      </c>
      <c r="AL126" s="59">
        <f t="shared" si="106"/>
        <v>0</v>
      </c>
    </row>
    <row r="127" spans="2:58" ht="8" x14ac:dyDescent="0.2">
      <c r="B127" s="53" t="s">
        <v>556</v>
      </c>
      <c r="C127" s="53"/>
      <c r="D127" s="54"/>
      <c r="E127" s="54"/>
      <c r="F127" s="54">
        <f t="shared" si="90"/>
        <v>21</v>
      </c>
      <c r="G127" s="54">
        <f t="shared" si="91"/>
        <v>5673</v>
      </c>
      <c r="H127" s="55">
        <f t="shared" si="92"/>
        <v>1134.5999999999999</v>
      </c>
      <c r="I127" s="59">
        <f>VLOOKUP($B127,SeptOct!$S$7:$V$506,2,FALSE)</f>
        <v>992</v>
      </c>
      <c r="J127" s="59">
        <f>VLOOKUP($B127,SeptOct!$S$7:$V$506,3,FALSE)</f>
        <v>171</v>
      </c>
      <c r="K127" s="59">
        <f>VLOOKUP($B127,SeptOct!$S$7:$V$506,4,FALSE)</f>
        <v>7</v>
      </c>
      <c r="L127" s="59">
        <f t="shared" si="93"/>
        <v>992.01710007000008</v>
      </c>
      <c r="M127" s="59">
        <f t="shared" si="94"/>
        <v>4</v>
      </c>
      <c r="N127" s="59">
        <f t="shared" si="95"/>
        <v>7</v>
      </c>
      <c r="O127" s="54">
        <f>VLOOKUP($B127,Nov!$S$7:$V$506,2,FALSE)</f>
        <v>1297</v>
      </c>
      <c r="P127" s="54">
        <f>VLOOKUP($B127,Nov!$S$7:$V$506,3,FALSE)</f>
        <v>180</v>
      </c>
      <c r="Q127" s="54">
        <f>VLOOKUP($B127,Nov!$S$7:$V$506,4,FALSE)</f>
        <v>18</v>
      </c>
      <c r="R127" s="54">
        <f t="shared" si="96"/>
        <v>1297.0180001799999</v>
      </c>
      <c r="S127" s="54">
        <f t="shared" si="97"/>
        <v>6</v>
      </c>
      <c r="T127" s="54">
        <f t="shared" si="98"/>
        <v>5</v>
      </c>
      <c r="U127" s="59">
        <f>VLOOKUP($B127,DecJan!$S$7:$V$506,2,FALSE)</f>
        <v>1324</v>
      </c>
      <c r="V127" s="59">
        <f>VLOOKUP($B127,DecJan!$S$7:$V$506,3,FALSE)</f>
        <v>180</v>
      </c>
      <c r="W127" s="59">
        <f>VLOOKUP($B127,DecJan!$S$7:$V$506,4,FALSE)</f>
        <v>11</v>
      </c>
      <c r="X127" s="59">
        <f t="shared" si="99"/>
        <v>1324.01800011</v>
      </c>
      <c r="Y127" s="59">
        <f t="shared" si="100"/>
        <v>5</v>
      </c>
      <c r="Z127" s="59">
        <f t="shared" si="101"/>
        <v>6</v>
      </c>
      <c r="AA127" s="54">
        <f>VLOOKUP($B127,Feb!$S$7:$V$505,2,FALSE)</f>
        <v>1236</v>
      </c>
      <c r="AB127" s="54">
        <f>VLOOKUP($B127,Feb!$S$7:$V$505,3,FALSE)</f>
        <v>180</v>
      </c>
      <c r="AC127" s="54">
        <f>VLOOKUP($B127,Feb!$S$7:$V$505,4,FALSE)</f>
        <v>14</v>
      </c>
      <c r="AD127" s="54">
        <f t="shared" si="102"/>
        <v>1236.0180001400001</v>
      </c>
      <c r="AE127" s="54">
        <f t="shared" si="103"/>
        <v>14</v>
      </c>
      <c r="AF127" s="54">
        <f t="shared" si="104"/>
        <v>0</v>
      </c>
      <c r="AG127" s="59">
        <f>VLOOKUP($B127,Mar!$S$7:$V$505,2,FALSE)</f>
        <v>824</v>
      </c>
      <c r="AH127" s="59">
        <f>VLOOKUP($B127,Mar!$S$7:$V$505,3,FALSE)</f>
        <v>120</v>
      </c>
      <c r="AI127" s="59">
        <f>VLOOKUP($B127,Mar!$S$7:$V$505,4,FALSE)</f>
        <v>10</v>
      </c>
      <c r="AJ127" s="59">
        <f t="shared" si="105"/>
        <v>824.01200009999991</v>
      </c>
      <c r="AK127" s="59">
        <f t="shared" si="107"/>
        <v>8</v>
      </c>
      <c r="AL127" s="59">
        <f t="shared" si="106"/>
        <v>3</v>
      </c>
    </row>
    <row r="128" spans="2:58" ht="8" x14ac:dyDescent="0.2">
      <c r="B128" s="53" t="s">
        <v>555</v>
      </c>
      <c r="C128" s="53"/>
      <c r="D128" s="54"/>
      <c r="E128" s="54"/>
      <c r="F128" s="54">
        <f t="shared" si="90"/>
        <v>18</v>
      </c>
      <c r="G128" s="54">
        <f t="shared" si="91"/>
        <v>4839</v>
      </c>
      <c r="H128" s="55">
        <f t="shared" si="92"/>
        <v>967.8</v>
      </c>
      <c r="I128" s="59">
        <v>0</v>
      </c>
      <c r="J128" s="59">
        <v>0</v>
      </c>
      <c r="K128" s="59">
        <v>0</v>
      </c>
      <c r="L128" s="59">
        <f t="shared" si="93"/>
        <v>0</v>
      </c>
      <c r="M128" s="59">
        <f t="shared" si="94"/>
        <v>9</v>
      </c>
      <c r="N128" s="59">
        <f t="shared" si="95"/>
        <v>0</v>
      </c>
      <c r="O128" s="54">
        <f>VLOOKUP($B128,Nov!$S$7:$V$506,2,FALSE)</f>
        <v>1069</v>
      </c>
      <c r="P128" s="54">
        <f>VLOOKUP($B128,Nov!$S$7:$V$506,3,FALSE)</f>
        <v>60</v>
      </c>
      <c r="Q128" s="54">
        <f>VLOOKUP($B128,Nov!$S$7:$V$506,4,FALSE)</f>
        <v>0</v>
      </c>
      <c r="R128" s="54">
        <f t="shared" si="96"/>
        <v>1069.0060000000001</v>
      </c>
      <c r="S128" s="54">
        <f t="shared" si="97"/>
        <v>14</v>
      </c>
      <c r="T128" s="54">
        <f t="shared" si="98"/>
        <v>0</v>
      </c>
      <c r="U128" s="59">
        <f>VLOOKUP($B128,DecJan!$S$7:$V$506,2,FALSE)</f>
        <v>1317</v>
      </c>
      <c r="V128" s="59">
        <f>VLOOKUP($B128,DecJan!$S$7:$V$506,3,FALSE)</f>
        <v>179</v>
      </c>
      <c r="W128" s="59">
        <f>VLOOKUP($B128,DecJan!$S$7:$V$506,4,FALSE)</f>
        <v>18</v>
      </c>
      <c r="X128" s="59">
        <f t="shared" si="99"/>
        <v>1317.01790018</v>
      </c>
      <c r="Y128" s="59">
        <f t="shared" si="100"/>
        <v>6</v>
      </c>
      <c r="Z128" s="59">
        <f t="shared" si="101"/>
        <v>5</v>
      </c>
      <c r="AA128" s="54">
        <f>VLOOKUP($B128,Feb!$S$7:$V$505,2,FALSE)</f>
        <v>1504</v>
      </c>
      <c r="AB128" s="54">
        <f>VLOOKUP($B128,Feb!$S$7:$V$505,3,FALSE)</f>
        <v>179</v>
      </c>
      <c r="AC128" s="54">
        <f>VLOOKUP($B128,Feb!$S$7:$V$505,4,FALSE)</f>
        <v>38</v>
      </c>
      <c r="AD128" s="54">
        <f t="shared" si="102"/>
        <v>1504.0179003800001</v>
      </c>
      <c r="AE128" s="54">
        <f t="shared" si="103"/>
        <v>4</v>
      </c>
      <c r="AF128" s="54">
        <f t="shared" si="104"/>
        <v>7</v>
      </c>
      <c r="AG128" s="59">
        <f>VLOOKUP($B128,Mar!$S$7:$V$505,2,FALSE)</f>
        <v>949</v>
      </c>
      <c r="AH128" s="59">
        <f>VLOOKUP($B128,Mar!$S$7:$V$505,3,FALSE)</f>
        <v>120</v>
      </c>
      <c r="AI128" s="59">
        <f>VLOOKUP($B128,Mar!$S$7:$V$505,4,FALSE)</f>
        <v>14</v>
      </c>
      <c r="AJ128" s="59">
        <f t="shared" si="105"/>
        <v>949.01200013999994</v>
      </c>
      <c r="AK128" s="59">
        <f t="shared" si="107"/>
        <v>5</v>
      </c>
      <c r="AL128" s="59">
        <f t="shared" si="106"/>
        <v>6</v>
      </c>
    </row>
    <row r="129" spans="2:38" ht="8" x14ac:dyDescent="0.2">
      <c r="B129" s="53" t="s">
        <v>559</v>
      </c>
      <c r="C129" s="53"/>
      <c r="D129" s="54"/>
      <c r="E129" s="54"/>
      <c r="F129" s="54">
        <f t="shared" si="90"/>
        <v>18</v>
      </c>
      <c r="G129" s="54">
        <f t="shared" si="91"/>
        <v>4306</v>
      </c>
      <c r="H129" s="55">
        <f t="shared" si="92"/>
        <v>861.2</v>
      </c>
      <c r="I129" s="59">
        <v>0</v>
      </c>
      <c r="J129" s="59">
        <v>0</v>
      </c>
      <c r="K129" s="59">
        <v>0</v>
      </c>
      <c r="L129" s="59">
        <f t="shared" si="93"/>
        <v>0</v>
      </c>
      <c r="M129" s="59">
        <f t="shared" si="94"/>
        <v>9</v>
      </c>
      <c r="N129" s="59">
        <f t="shared" si="95"/>
        <v>0</v>
      </c>
      <c r="O129" s="54">
        <f>VLOOKUP($B129,Nov!$S$7:$V$506,2,FALSE)</f>
        <v>1318</v>
      </c>
      <c r="P129" s="54">
        <f>VLOOKUP($B129,Nov!$S$7:$V$506,3,FALSE)</f>
        <v>178</v>
      </c>
      <c r="Q129" s="54">
        <f>VLOOKUP($B129,Nov!$S$7:$V$506,4,FALSE)</f>
        <v>17</v>
      </c>
      <c r="R129" s="54">
        <f t="shared" si="96"/>
        <v>1318.0178001700001</v>
      </c>
      <c r="S129" s="54">
        <f t="shared" si="97"/>
        <v>5</v>
      </c>
      <c r="T129" s="54">
        <f t="shared" si="98"/>
        <v>6</v>
      </c>
      <c r="U129" s="59">
        <f>VLOOKUP($B129,DecJan!$S$7:$V$506,2,FALSE)</f>
        <v>510</v>
      </c>
      <c r="V129" s="59">
        <f>VLOOKUP($B129,DecJan!$S$7:$V$506,3,FALSE)</f>
        <v>60</v>
      </c>
      <c r="W129" s="59">
        <f>VLOOKUP($B129,DecJan!$S$7:$V$506,4,FALSE)</f>
        <v>12</v>
      </c>
      <c r="X129" s="59">
        <f t="shared" si="99"/>
        <v>510.00600011999995</v>
      </c>
      <c r="Y129" s="59">
        <f t="shared" si="100"/>
        <v>12</v>
      </c>
      <c r="Z129" s="59">
        <f t="shared" si="101"/>
        <v>0</v>
      </c>
      <c r="AA129" s="54">
        <f>VLOOKUP($B129,Feb!$S$7:$V$505,2,FALSE)</f>
        <v>1493</v>
      </c>
      <c r="AB129" s="54">
        <f>VLOOKUP($B129,Feb!$S$7:$V$505,3,FALSE)</f>
        <v>180</v>
      </c>
      <c r="AC129" s="54">
        <f>VLOOKUP($B129,Feb!$S$7:$V$505,4,FALSE)</f>
        <v>29</v>
      </c>
      <c r="AD129" s="54">
        <f t="shared" si="102"/>
        <v>1493.0180002899999</v>
      </c>
      <c r="AE129" s="54">
        <f t="shared" si="103"/>
        <v>6</v>
      </c>
      <c r="AF129" s="54">
        <f t="shared" si="104"/>
        <v>5</v>
      </c>
      <c r="AG129" s="59">
        <f>VLOOKUP($B129,Mar!$S$7:$V$505,2,FALSE)</f>
        <v>985</v>
      </c>
      <c r="AH129" s="59">
        <f>VLOOKUP($B129,Mar!$S$7:$V$505,3,FALSE)</f>
        <v>120</v>
      </c>
      <c r="AI129" s="59">
        <f>VLOOKUP($B129,Mar!$S$7:$V$505,4,FALSE)</f>
        <v>19</v>
      </c>
      <c r="AJ129" s="59">
        <f t="shared" si="105"/>
        <v>985.01200018999998</v>
      </c>
      <c r="AK129" s="59">
        <f t="shared" si="107"/>
        <v>4</v>
      </c>
      <c r="AL129" s="59">
        <f t="shared" si="106"/>
        <v>7</v>
      </c>
    </row>
    <row r="130" spans="2:38" ht="8" x14ac:dyDescent="0.2">
      <c r="B130" s="53" t="s">
        <v>558</v>
      </c>
      <c r="C130" s="53"/>
      <c r="D130" s="54"/>
      <c r="E130" s="54"/>
      <c r="F130" s="54">
        <f t="shared" si="90"/>
        <v>12</v>
      </c>
      <c r="G130" s="54">
        <f t="shared" si="91"/>
        <v>4885</v>
      </c>
      <c r="H130" s="55">
        <f t="shared" si="92"/>
        <v>977</v>
      </c>
      <c r="I130" s="59">
        <f>VLOOKUP($B130,SeptOct!$S$7:$V$506,2,FALSE)</f>
        <v>376</v>
      </c>
      <c r="J130" s="59">
        <f>VLOOKUP($B130,SeptOct!$S$7:$V$506,3,FALSE)</f>
        <v>57</v>
      </c>
      <c r="K130" s="59">
        <f>VLOOKUP($B130,SeptOct!$S$7:$V$506,4,FALSE)</f>
        <v>1</v>
      </c>
      <c r="L130" s="59">
        <f t="shared" si="93"/>
        <v>376.00570001</v>
      </c>
      <c r="M130" s="59">
        <f t="shared" si="94"/>
        <v>7</v>
      </c>
      <c r="N130" s="59">
        <f t="shared" si="95"/>
        <v>4</v>
      </c>
      <c r="O130" s="54">
        <f>VLOOKUP($B130,Nov!$S$7:$V$506,2,FALSE)</f>
        <v>1083</v>
      </c>
      <c r="P130" s="54">
        <f>VLOOKUP($B130,Nov!$S$7:$V$506,3,FALSE)</f>
        <v>172</v>
      </c>
      <c r="Q130" s="54">
        <f>VLOOKUP($B130,Nov!$S$7:$V$506,4,FALSE)</f>
        <v>5</v>
      </c>
      <c r="R130" s="54">
        <f t="shared" si="96"/>
        <v>1083.0172000499999</v>
      </c>
      <c r="S130" s="54">
        <f t="shared" si="97"/>
        <v>13</v>
      </c>
      <c r="T130" s="54">
        <f t="shared" si="98"/>
        <v>0</v>
      </c>
      <c r="U130" s="59">
        <f>VLOOKUP($B130,DecJan!$S$7:$V$506,2,FALSE)</f>
        <v>1259</v>
      </c>
      <c r="V130" s="59">
        <f>VLOOKUP($B130,DecJan!$S$7:$V$506,3,FALSE)</f>
        <v>180</v>
      </c>
      <c r="W130" s="59">
        <f>VLOOKUP($B130,DecJan!$S$7:$V$506,4,FALSE)</f>
        <v>17</v>
      </c>
      <c r="X130" s="59">
        <f t="shared" si="99"/>
        <v>1259.0180001700001</v>
      </c>
      <c r="Y130" s="59">
        <f t="shared" si="100"/>
        <v>8</v>
      </c>
      <c r="Z130" s="59">
        <f t="shared" si="101"/>
        <v>3</v>
      </c>
      <c r="AA130" s="54">
        <f>VLOOKUP($B130,Feb!$S$7:$V$505,2,FALSE)</f>
        <v>1306</v>
      </c>
      <c r="AB130" s="54">
        <f>VLOOKUP($B130,Feb!$S$7:$V$505,3,FALSE)</f>
        <v>180</v>
      </c>
      <c r="AC130" s="54">
        <f>VLOOKUP($B130,Feb!$S$7:$V$505,4,FALSE)</f>
        <v>9</v>
      </c>
      <c r="AD130" s="54">
        <f t="shared" si="102"/>
        <v>1306.01800009</v>
      </c>
      <c r="AE130" s="54">
        <f t="shared" si="103"/>
        <v>12</v>
      </c>
      <c r="AF130" s="54">
        <f t="shared" si="104"/>
        <v>0</v>
      </c>
      <c r="AG130" s="59">
        <f>VLOOKUP($B130,Mar!$S$7:$V$505,2,FALSE)</f>
        <v>861</v>
      </c>
      <c r="AH130" s="59">
        <f>VLOOKUP($B130,Mar!$S$7:$V$505,3,FALSE)</f>
        <v>119</v>
      </c>
      <c r="AI130" s="59">
        <f>VLOOKUP($B130,Mar!$S$7:$V$505,4,FALSE)</f>
        <v>9</v>
      </c>
      <c r="AJ130" s="59">
        <f t="shared" si="105"/>
        <v>861.01190008999993</v>
      </c>
      <c r="AK130" s="59">
        <f t="shared" si="107"/>
        <v>6</v>
      </c>
      <c r="AL130" s="59">
        <f t="shared" si="106"/>
        <v>5</v>
      </c>
    </row>
    <row r="131" spans="2:38" ht="8" x14ac:dyDescent="0.2">
      <c r="B131" s="53" t="s">
        <v>552</v>
      </c>
      <c r="C131" s="53"/>
      <c r="D131" s="54"/>
      <c r="E131" s="54"/>
      <c r="F131" s="54">
        <f t="shared" si="90"/>
        <v>8</v>
      </c>
      <c r="G131" s="54">
        <f t="shared" si="91"/>
        <v>4553</v>
      </c>
      <c r="H131" s="55">
        <f t="shared" si="92"/>
        <v>910.6</v>
      </c>
      <c r="I131" s="59">
        <v>0</v>
      </c>
      <c r="J131" s="59">
        <v>0</v>
      </c>
      <c r="K131" s="59">
        <v>0</v>
      </c>
      <c r="L131" s="59">
        <f t="shared" si="93"/>
        <v>0</v>
      </c>
      <c r="M131" s="59">
        <f t="shared" si="94"/>
        <v>9</v>
      </c>
      <c r="N131" s="59">
        <f t="shared" si="95"/>
        <v>0</v>
      </c>
      <c r="O131" s="54">
        <f>VLOOKUP($B131,Nov!$S$7:$V$506,2,FALSE)</f>
        <v>1216</v>
      </c>
      <c r="P131" s="54">
        <f>VLOOKUP($B131,Nov!$S$7:$V$506,3,FALSE)</f>
        <v>180</v>
      </c>
      <c r="Q131" s="54">
        <f>VLOOKUP($B131,Nov!$S$7:$V$506,4,FALSE)</f>
        <v>9</v>
      </c>
      <c r="R131" s="54">
        <f t="shared" si="96"/>
        <v>1216.01800009</v>
      </c>
      <c r="S131" s="54">
        <f t="shared" si="97"/>
        <v>10</v>
      </c>
      <c r="T131" s="54">
        <f t="shared" si="98"/>
        <v>1</v>
      </c>
      <c r="U131" s="59">
        <f>VLOOKUP($B131,DecJan!$S$7:$V$506,2,FALSE)</f>
        <v>1140</v>
      </c>
      <c r="V131" s="59">
        <f>VLOOKUP($B131,DecJan!$S$7:$V$506,3,FALSE)</f>
        <v>175</v>
      </c>
      <c r="W131" s="59">
        <f>VLOOKUP($B131,DecJan!$S$7:$V$506,4,FALSE)</f>
        <v>15</v>
      </c>
      <c r="X131" s="59">
        <f t="shared" si="99"/>
        <v>1140.0175001499999</v>
      </c>
      <c r="Y131" s="59">
        <f t="shared" si="100"/>
        <v>9</v>
      </c>
      <c r="Z131" s="59">
        <f t="shared" si="101"/>
        <v>2</v>
      </c>
      <c r="AA131" s="54">
        <f>VLOOKUP($B131,Feb!$S$7:$V$505,2,FALSE)</f>
        <v>1343</v>
      </c>
      <c r="AB131" s="54">
        <f>VLOOKUP($B131,Feb!$S$7:$V$505,3,FALSE)</f>
        <v>180</v>
      </c>
      <c r="AC131" s="54">
        <f>VLOOKUP($B131,Feb!$S$7:$V$505,4,FALSE)</f>
        <v>20</v>
      </c>
      <c r="AD131" s="54">
        <f t="shared" si="102"/>
        <v>1343.0180002</v>
      </c>
      <c r="AE131" s="54">
        <f t="shared" si="103"/>
        <v>10</v>
      </c>
      <c r="AF131" s="54">
        <f t="shared" si="104"/>
        <v>1</v>
      </c>
      <c r="AG131" s="59">
        <f>VLOOKUP($B131,Mar!$S$7:$V$505,2,FALSE)</f>
        <v>854</v>
      </c>
      <c r="AH131" s="59">
        <f>VLOOKUP($B131,Mar!$S$7:$V$505,3,FALSE)</f>
        <v>120</v>
      </c>
      <c r="AI131" s="59">
        <f>VLOOKUP($B131,Mar!$S$7:$V$505,4,FALSE)</f>
        <v>6</v>
      </c>
      <c r="AJ131" s="59">
        <f t="shared" si="105"/>
        <v>854.01200005999999</v>
      </c>
      <c r="AK131" s="59">
        <f t="shared" si="107"/>
        <v>7</v>
      </c>
      <c r="AL131" s="59">
        <f t="shared" si="106"/>
        <v>4</v>
      </c>
    </row>
    <row r="132" spans="2:38" ht="8" x14ac:dyDescent="0.2">
      <c r="B132" s="53" t="s">
        <v>549</v>
      </c>
      <c r="C132" s="53"/>
      <c r="D132" s="54"/>
      <c r="E132" s="54"/>
      <c r="F132" s="54">
        <f t="shared" si="90"/>
        <v>6</v>
      </c>
      <c r="G132" s="54">
        <f t="shared" si="91"/>
        <v>3833</v>
      </c>
      <c r="H132" s="55">
        <f t="shared" si="92"/>
        <v>766.6</v>
      </c>
      <c r="I132" s="59">
        <f>VLOOKUP($B132,SeptOct!$S$7:$V$506,2,FALSE)</f>
        <v>725</v>
      </c>
      <c r="J132" s="59">
        <f>VLOOKUP($B132,SeptOct!$S$7:$V$506,3,FALSE)</f>
        <v>139</v>
      </c>
      <c r="K132" s="59">
        <f>VLOOKUP($B132,SeptOct!$S$7:$V$506,4,FALSE)</f>
        <v>4</v>
      </c>
      <c r="L132" s="59">
        <f t="shared" si="93"/>
        <v>725.01390004000007</v>
      </c>
      <c r="M132" s="59">
        <f t="shared" si="94"/>
        <v>6</v>
      </c>
      <c r="N132" s="59">
        <f t="shared" si="95"/>
        <v>5</v>
      </c>
      <c r="O132" s="54">
        <f>VLOOKUP($B132,Nov!$S$7:$V$506,2,FALSE)</f>
        <v>1121</v>
      </c>
      <c r="P132" s="54">
        <f>VLOOKUP($B132,Nov!$S$7:$V$506,3,FALSE)</f>
        <v>174</v>
      </c>
      <c r="Q132" s="54">
        <f>VLOOKUP($B132,Nov!$S$7:$V$506,4,FALSE)</f>
        <v>14</v>
      </c>
      <c r="R132" s="54">
        <f t="shared" si="96"/>
        <v>1121.0174001400001</v>
      </c>
      <c r="S132" s="54">
        <f t="shared" si="97"/>
        <v>12</v>
      </c>
      <c r="T132" s="54">
        <f t="shared" si="98"/>
        <v>0</v>
      </c>
      <c r="U132" s="59">
        <f>VLOOKUP($B132,DecJan!$S$7:$V$506,2,FALSE)</f>
        <v>1050</v>
      </c>
      <c r="V132" s="59">
        <f>VLOOKUP($B132,DecJan!$S$7:$V$506,3,FALSE)</f>
        <v>172</v>
      </c>
      <c r="W132" s="59">
        <f>VLOOKUP($B132,DecJan!$S$7:$V$506,4,FALSE)</f>
        <v>10</v>
      </c>
      <c r="X132" s="59">
        <f t="shared" si="99"/>
        <v>1050.0172001000001</v>
      </c>
      <c r="Y132" s="59">
        <f t="shared" si="100"/>
        <v>10</v>
      </c>
      <c r="Z132" s="59">
        <f t="shared" si="101"/>
        <v>1</v>
      </c>
      <c r="AA132" s="54">
        <f>VLOOKUP($B132,Feb!$S$7:$V$505,2,FALSE)</f>
        <v>419</v>
      </c>
      <c r="AB132" s="54">
        <f>VLOOKUP($B132,Feb!$S$7:$V$505,3,FALSE)</f>
        <v>60</v>
      </c>
      <c r="AC132" s="54">
        <f>VLOOKUP($B132,Feb!$S$7:$V$505,4,FALSE)</f>
        <v>4</v>
      </c>
      <c r="AD132" s="54">
        <f t="shared" si="102"/>
        <v>419.00600003999995</v>
      </c>
      <c r="AE132" s="54">
        <f t="shared" si="103"/>
        <v>16</v>
      </c>
      <c r="AF132" s="54">
        <f t="shared" si="104"/>
        <v>0</v>
      </c>
      <c r="AG132" s="59">
        <f>VLOOKUP($B132,Mar!$S$7:$V$505,2,FALSE)</f>
        <v>518</v>
      </c>
      <c r="AH132" s="59">
        <f>VLOOKUP($B132,Mar!$S$7:$V$505,3,FALSE)</f>
        <v>100</v>
      </c>
      <c r="AI132" s="59">
        <f>VLOOKUP($B132,Mar!$S$7:$V$505,4,FALSE)</f>
        <v>2</v>
      </c>
      <c r="AJ132" s="59">
        <f t="shared" si="105"/>
        <v>518.01000002000001</v>
      </c>
      <c r="AK132" s="59">
        <f t="shared" si="107"/>
        <v>12</v>
      </c>
      <c r="AL132" s="59">
        <f t="shared" si="106"/>
        <v>0</v>
      </c>
    </row>
    <row r="133" spans="2:38" ht="8" x14ac:dyDescent="0.2">
      <c r="B133" s="53" t="s">
        <v>553</v>
      </c>
      <c r="C133" s="53"/>
      <c r="D133" s="54"/>
      <c r="E133" s="54"/>
      <c r="F133" s="54">
        <f t="shared" si="90"/>
        <v>5</v>
      </c>
      <c r="G133" s="54">
        <f t="shared" si="91"/>
        <v>3273</v>
      </c>
      <c r="H133" s="55">
        <f t="shared" si="92"/>
        <v>654.6</v>
      </c>
      <c r="I133" s="59">
        <v>0</v>
      </c>
      <c r="J133" s="59">
        <v>0</v>
      </c>
      <c r="K133" s="59">
        <v>0</v>
      </c>
      <c r="L133" s="59">
        <f t="shared" si="93"/>
        <v>0</v>
      </c>
      <c r="M133" s="59">
        <f t="shared" si="94"/>
        <v>9</v>
      </c>
      <c r="N133" s="59">
        <f t="shared" si="95"/>
        <v>0</v>
      </c>
      <c r="O133" s="54">
        <f>VLOOKUP($B133,Nov!$S$7:$V$506,2,FALSE)</f>
        <v>1191</v>
      </c>
      <c r="P133" s="54">
        <f>VLOOKUP($B133,Nov!$S$7:$V$506,3,FALSE)</f>
        <v>172</v>
      </c>
      <c r="Q133" s="54">
        <f>VLOOKUP($B133,Nov!$S$7:$V$506,4,FALSE)</f>
        <v>28</v>
      </c>
      <c r="R133" s="54">
        <f t="shared" si="96"/>
        <v>1191.01720028</v>
      </c>
      <c r="S133" s="54">
        <f t="shared" si="97"/>
        <v>11</v>
      </c>
      <c r="T133" s="54">
        <f t="shared" si="98"/>
        <v>0</v>
      </c>
      <c r="U133" s="59">
        <v>0</v>
      </c>
      <c r="V133" s="59">
        <v>0</v>
      </c>
      <c r="W133" s="59">
        <v>0</v>
      </c>
      <c r="X133" s="59">
        <f t="shared" si="99"/>
        <v>0</v>
      </c>
      <c r="Y133" s="59">
        <f t="shared" si="100"/>
        <v>14</v>
      </c>
      <c r="Z133" s="59">
        <f t="shared" si="101"/>
        <v>0</v>
      </c>
      <c r="AA133" s="54">
        <f>VLOOKUP($B133,Feb!$S$7:$V$505,2,FALSE)</f>
        <v>1375</v>
      </c>
      <c r="AB133" s="54">
        <f>VLOOKUP($B133,Feb!$S$7:$V$505,3,FALSE)</f>
        <v>180</v>
      </c>
      <c r="AC133" s="54">
        <f>VLOOKUP($B133,Feb!$S$7:$V$505,4,FALSE)</f>
        <v>22</v>
      </c>
      <c r="AD133" s="54">
        <f t="shared" si="102"/>
        <v>1375.01800022</v>
      </c>
      <c r="AE133" s="54">
        <f t="shared" si="103"/>
        <v>7</v>
      </c>
      <c r="AF133" s="54">
        <f t="shared" si="104"/>
        <v>4</v>
      </c>
      <c r="AG133" s="59">
        <f>VLOOKUP($B133,Mar!$S$7:$V$505,2,FALSE)</f>
        <v>707</v>
      </c>
      <c r="AH133" s="59">
        <f>VLOOKUP($B133,Mar!$S$7:$V$505,3,FALSE)</f>
        <v>114</v>
      </c>
      <c r="AI133" s="59">
        <f>VLOOKUP($B133,Mar!$S$7:$V$505,4,FALSE)</f>
        <v>4</v>
      </c>
      <c r="AJ133" s="59">
        <f t="shared" si="105"/>
        <v>707.01140004000001</v>
      </c>
      <c r="AK133" s="59">
        <f t="shared" si="107"/>
        <v>10</v>
      </c>
      <c r="AL133" s="59">
        <f t="shared" si="106"/>
        <v>1</v>
      </c>
    </row>
    <row r="134" spans="2:38" ht="8" x14ac:dyDescent="0.2">
      <c r="B134" s="53" t="s">
        <v>565</v>
      </c>
      <c r="C134" s="53"/>
      <c r="D134" s="54"/>
      <c r="E134" s="54"/>
      <c r="F134" s="54">
        <f t="shared" si="90"/>
        <v>4</v>
      </c>
      <c r="G134" s="54">
        <f t="shared" si="91"/>
        <v>2572</v>
      </c>
      <c r="H134" s="55">
        <f t="shared" si="92"/>
        <v>643</v>
      </c>
      <c r="I134" s="59">
        <v>0</v>
      </c>
      <c r="J134" s="59">
        <v>0</v>
      </c>
      <c r="K134" s="59">
        <v>0</v>
      </c>
      <c r="L134" s="59">
        <f t="shared" si="93"/>
        <v>0</v>
      </c>
      <c r="M134" s="59">
        <f t="shared" si="94"/>
        <v>9</v>
      </c>
      <c r="N134" s="59">
        <f t="shared" si="95"/>
        <v>0</v>
      </c>
      <c r="O134" s="54">
        <f>VLOOKUP($B134,Nov!$S$7:$V$506,2,FALSE)</f>
        <v>1292</v>
      </c>
      <c r="P134" s="54">
        <f>VLOOKUP($B134,Nov!$S$7:$V$506,3,FALSE)</f>
        <v>176</v>
      </c>
      <c r="Q134" s="54">
        <f>VLOOKUP($B134,Nov!$S$7:$V$506,4,FALSE)</f>
        <v>17</v>
      </c>
      <c r="R134" s="54">
        <f t="shared" si="96"/>
        <v>1292.0176001699999</v>
      </c>
      <c r="S134" s="54">
        <f t="shared" si="97"/>
        <v>7</v>
      </c>
      <c r="T134" s="54">
        <f t="shared" si="98"/>
        <v>4</v>
      </c>
      <c r="U134" s="59">
        <v>0</v>
      </c>
      <c r="V134" s="59">
        <v>0</v>
      </c>
      <c r="W134" s="59">
        <v>0</v>
      </c>
      <c r="X134" s="59">
        <f t="shared" si="99"/>
        <v>0</v>
      </c>
      <c r="Y134" s="59">
        <f t="shared" si="100"/>
        <v>14</v>
      </c>
      <c r="Z134" s="59">
        <f t="shared" si="101"/>
        <v>0</v>
      </c>
      <c r="AA134" s="54">
        <f>VLOOKUP($B134,Feb!$S$7:$V$505,2,FALSE)</f>
        <v>1280</v>
      </c>
      <c r="AB134" s="54">
        <f>VLOOKUP($B134,Feb!$S$7:$V$505,3,FALSE)</f>
        <v>179</v>
      </c>
      <c r="AC134" s="54">
        <f>VLOOKUP($B134,Feb!$S$7:$V$505,4,FALSE)</f>
        <v>21</v>
      </c>
      <c r="AD134" s="54">
        <f t="shared" si="102"/>
        <v>1280.0179002100001</v>
      </c>
      <c r="AE134" s="54">
        <f t="shared" si="103"/>
        <v>13</v>
      </c>
      <c r="AF134" s="54">
        <f t="shared" si="104"/>
        <v>0</v>
      </c>
      <c r="AG134" s="59"/>
      <c r="AH134" s="59"/>
      <c r="AI134" s="59"/>
      <c r="AJ134" s="59">
        <f t="shared" si="105"/>
        <v>0</v>
      </c>
      <c r="AK134" s="59">
        <f t="shared" si="107"/>
        <v>14</v>
      </c>
      <c r="AL134" s="59">
        <f t="shared" si="106"/>
        <v>0</v>
      </c>
    </row>
    <row r="135" spans="2:38" ht="8" x14ac:dyDescent="0.2">
      <c r="B135" s="53" t="s">
        <v>548</v>
      </c>
      <c r="C135" s="53"/>
      <c r="D135" s="54"/>
      <c r="E135" s="54"/>
      <c r="F135" s="54">
        <f t="shared" si="90"/>
        <v>3</v>
      </c>
      <c r="G135" s="54">
        <f t="shared" si="91"/>
        <v>3782</v>
      </c>
      <c r="H135" s="55">
        <f t="shared" si="92"/>
        <v>756.4</v>
      </c>
      <c r="I135" s="59">
        <f>VLOOKUP($B135,SeptOct!$S$7:$V$506,2,FALSE)</f>
        <v>326</v>
      </c>
      <c r="J135" s="59">
        <f>VLOOKUP($B135,SeptOct!$S$7:$V$506,3,FALSE)</f>
        <v>74</v>
      </c>
      <c r="K135" s="59">
        <f>VLOOKUP($B135,SeptOct!$S$7:$V$506,4,FALSE)</f>
        <v>0</v>
      </c>
      <c r="L135" s="59">
        <f t="shared" si="93"/>
        <v>326.00740000000002</v>
      </c>
      <c r="M135" s="59">
        <f t="shared" si="94"/>
        <v>8</v>
      </c>
      <c r="N135" s="59">
        <f t="shared" si="95"/>
        <v>3</v>
      </c>
      <c r="O135" s="54">
        <f>VLOOKUP($B135,Nov!$S$7:$V$506,2,FALSE)</f>
        <v>667</v>
      </c>
      <c r="P135" s="54">
        <f>VLOOKUP($B135,Nov!$S$7:$V$506,3,FALSE)</f>
        <v>113</v>
      </c>
      <c r="Q135" s="54">
        <f>VLOOKUP($B135,Nov!$S$7:$V$506,4,FALSE)</f>
        <v>5</v>
      </c>
      <c r="R135" s="54">
        <f t="shared" si="96"/>
        <v>667.01130005000005</v>
      </c>
      <c r="S135" s="54">
        <f t="shared" si="97"/>
        <v>16</v>
      </c>
      <c r="T135" s="54">
        <f t="shared" si="98"/>
        <v>0</v>
      </c>
      <c r="U135" s="59">
        <f>VLOOKUP($B135,DecJan!$S$7:$V$506,2,FALSE)</f>
        <v>1042</v>
      </c>
      <c r="V135" s="59">
        <f>VLOOKUP($B135,DecJan!$S$7:$V$506,3,FALSE)</f>
        <v>176</v>
      </c>
      <c r="W135" s="59">
        <f>VLOOKUP($B135,DecJan!$S$7:$V$506,4,FALSE)</f>
        <v>10</v>
      </c>
      <c r="X135" s="59">
        <f t="shared" si="99"/>
        <v>1042.0176001</v>
      </c>
      <c r="Y135" s="59">
        <f t="shared" si="100"/>
        <v>11</v>
      </c>
      <c r="Z135" s="59">
        <f t="shared" si="101"/>
        <v>0</v>
      </c>
      <c r="AA135" s="54">
        <f>VLOOKUP($B135,Feb!$S$7:$V$505,2,FALSE)</f>
        <v>1064</v>
      </c>
      <c r="AB135" s="54">
        <f>VLOOKUP($B135,Feb!$S$7:$V$505,3,FALSE)</f>
        <v>173</v>
      </c>
      <c r="AC135" s="54">
        <f>VLOOKUP($B135,Feb!$S$7:$V$505,4,FALSE)</f>
        <v>8</v>
      </c>
      <c r="AD135" s="54">
        <f t="shared" si="102"/>
        <v>1064.01730008</v>
      </c>
      <c r="AE135" s="54">
        <f t="shared" si="103"/>
        <v>15</v>
      </c>
      <c r="AF135" s="54">
        <f t="shared" si="104"/>
        <v>0</v>
      </c>
      <c r="AG135" s="59">
        <f>VLOOKUP($B135,Mar!$S$7:$V$505,2,FALSE)</f>
        <v>683</v>
      </c>
      <c r="AH135" s="59">
        <f>VLOOKUP($B135,Mar!$S$7:$V$505,3,FALSE)</f>
        <v>112</v>
      </c>
      <c r="AI135" s="59">
        <f>VLOOKUP($B135,Mar!$S$7:$V$505,4,FALSE)</f>
        <v>14</v>
      </c>
      <c r="AJ135" s="59">
        <f t="shared" si="105"/>
        <v>683.01120014000003</v>
      </c>
      <c r="AK135" s="59">
        <f t="shared" si="107"/>
        <v>11</v>
      </c>
      <c r="AL135" s="59">
        <f t="shared" si="106"/>
        <v>0</v>
      </c>
    </row>
    <row r="136" spans="2:38" ht="8" x14ac:dyDescent="0.2">
      <c r="B136" s="53" t="s">
        <v>550</v>
      </c>
      <c r="C136" s="53"/>
      <c r="D136" s="54"/>
      <c r="E136" s="54"/>
      <c r="F136" s="54">
        <f t="shared" si="90"/>
        <v>2</v>
      </c>
      <c r="G136" s="54">
        <f t="shared" si="91"/>
        <v>3538</v>
      </c>
      <c r="H136" s="55">
        <f t="shared" si="92"/>
        <v>707.6</v>
      </c>
      <c r="I136" s="59">
        <v>0</v>
      </c>
      <c r="J136" s="59">
        <v>0</v>
      </c>
      <c r="K136" s="59">
        <v>0</v>
      </c>
      <c r="L136" s="59">
        <f t="shared" si="93"/>
        <v>0</v>
      </c>
      <c r="M136" s="59">
        <f>RANK(L136,L$121:L$139)</f>
        <v>9</v>
      </c>
      <c r="N136" s="59">
        <f t="shared" si="95"/>
        <v>0</v>
      </c>
      <c r="O136" s="54">
        <f>VLOOKUP($B136,Nov!$S$7:$V$506,2,FALSE)</f>
        <v>1024</v>
      </c>
      <c r="P136" s="54">
        <f>VLOOKUP($B136,Nov!$S$7:$V$506,3,FALSE)</f>
        <v>0</v>
      </c>
      <c r="Q136" s="54">
        <f>VLOOKUP($B136,Nov!$S$7:$V$506,4,FALSE)</f>
        <v>0</v>
      </c>
      <c r="R136" s="54">
        <f t="shared" si="96"/>
        <v>1024</v>
      </c>
      <c r="S136" s="54">
        <f>RANK(R136,R$121:R$139)</f>
        <v>15</v>
      </c>
      <c r="T136" s="54">
        <f t="shared" si="98"/>
        <v>0</v>
      </c>
      <c r="U136" s="59">
        <f>VLOOKUP($B136,DecJan!$S$7:$V$506,2,FALSE)</f>
        <v>451</v>
      </c>
      <c r="V136" s="59">
        <f>VLOOKUP($B136,DecJan!$S$7:$V$506,3,FALSE)</f>
        <v>60</v>
      </c>
      <c r="W136" s="59">
        <f>VLOOKUP($B136,DecJan!$S$7:$V$506,4,FALSE)</f>
        <v>4</v>
      </c>
      <c r="X136" s="59">
        <f t="shared" si="99"/>
        <v>451.00600003999995</v>
      </c>
      <c r="Y136" s="59">
        <f>RANK(X136,X$121:X$139)</f>
        <v>13</v>
      </c>
      <c r="Z136" s="59">
        <f t="shared" si="101"/>
        <v>0</v>
      </c>
      <c r="AA136" s="54">
        <f>VLOOKUP($B136,Feb!$S$7:$V$505,2,FALSE)</f>
        <v>1320</v>
      </c>
      <c r="AB136" s="54">
        <f>VLOOKUP($B136,Feb!$S$7:$V$505,3,FALSE)</f>
        <v>180</v>
      </c>
      <c r="AC136" s="54">
        <f>VLOOKUP($B136,Feb!$S$7:$V$505,4,FALSE)</f>
        <v>16</v>
      </c>
      <c r="AD136" s="54">
        <f t="shared" si="102"/>
        <v>1320.0180001599999</v>
      </c>
      <c r="AE136" s="54">
        <f>RANK(AD136,AD$121:AD$139)</f>
        <v>11</v>
      </c>
      <c r="AF136" s="54">
        <f t="shared" si="104"/>
        <v>0</v>
      </c>
      <c r="AG136" s="59">
        <f>VLOOKUP($B136,Mar!$S$7:$V$505,2,FALSE)</f>
        <v>743</v>
      </c>
      <c r="AH136" s="59">
        <f>VLOOKUP($B136,Mar!$S$7:$V$505,3,FALSE)</f>
        <v>110</v>
      </c>
      <c r="AI136" s="59">
        <f>VLOOKUP($B136,Mar!$S$7:$V$505,4,FALSE)</f>
        <v>10</v>
      </c>
      <c r="AJ136" s="59">
        <f t="shared" si="105"/>
        <v>743.01100009999993</v>
      </c>
      <c r="AK136" s="59">
        <f t="shared" si="107"/>
        <v>9</v>
      </c>
      <c r="AL136" s="59">
        <f t="shared" si="106"/>
        <v>2</v>
      </c>
    </row>
    <row r="137" spans="2:38" ht="8" x14ac:dyDescent="0.2">
      <c r="B137" s="53" t="s">
        <v>566</v>
      </c>
      <c r="C137" s="53"/>
      <c r="D137" s="54"/>
      <c r="E137" s="54"/>
      <c r="F137" s="54">
        <f t="shared" si="90"/>
        <v>0</v>
      </c>
      <c r="G137" s="54">
        <f t="shared" si="91"/>
        <v>0</v>
      </c>
      <c r="H137" s="55">
        <f t="shared" si="92"/>
        <v>0</v>
      </c>
      <c r="I137" s="59">
        <v>0</v>
      </c>
      <c r="J137" s="59">
        <v>0</v>
      </c>
      <c r="K137" s="59">
        <v>0</v>
      </c>
      <c r="L137" s="59">
        <f t="shared" si="93"/>
        <v>0</v>
      </c>
      <c r="M137" s="59">
        <f t="shared" si="94"/>
        <v>9</v>
      </c>
      <c r="N137" s="59">
        <f t="shared" si="95"/>
        <v>0</v>
      </c>
      <c r="O137" s="54">
        <v>0</v>
      </c>
      <c r="P137" s="54">
        <v>0</v>
      </c>
      <c r="Q137" s="54">
        <v>0</v>
      </c>
      <c r="R137" s="54">
        <f t="shared" si="96"/>
        <v>0</v>
      </c>
      <c r="S137" s="54">
        <f t="shared" si="97"/>
        <v>17</v>
      </c>
      <c r="T137" s="54">
        <f t="shared" si="98"/>
        <v>0</v>
      </c>
      <c r="U137" s="59">
        <v>0</v>
      </c>
      <c r="V137" s="59">
        <v>0</v>
      </c>
      <c r="W137" s="59">
        <v>0</v>
      </c>
      <c r="X137" s="59">
        <f t="shared" si="99"/>
        <v>0</v>
      </c>
      <c r="Y137" s="59">
        <f t="shared" si="100"/>
        <v>14</v>
      </c>
      <c r="Z137" s="59">
        <f t="shared" si="101"/>
        <v>0</v>
      </c>
      <c r="AA137" s="54">
        <v>0</v>
      </c>
      <c r="AB137" s="54">
        <v>0</v>
      </c>
      <c r="AC137" s="54">
        <v>0</v>
      </c>
      <c r="AD137" s="54">
        <f t="shared" si="102"/>
        <v>0</v>
      </c>
      <c r="AE137" s="54">
        <f t="shared" si="103"/>
        <v>17</v>
      </c>
      <c r="AF137" s="54">
        <f t="shared" si="104"/>
        <v>0</v>
      </c>
      <c r="AG137" s="59"/>
      <c r="AH137" s="59"/>
      <c r="AI137" s="59"/>
      <c r="AJ137" s="59">
        <f t="shared" si="105"/>
        <v>0</v>
      </c>
      <c r="AK137" s="59">
        <f t="shared" si="107"/>
        <v>14</v>
      </c>
      <c r="AL137" s="59">
        <f t="shared" si="106"/>
        <v>0</v>
      </c>
    </row>
    <row r="138" spans="2:38" ht="8" x14ac:dyDescent="0.2">
      <c r="B138" s="53" t="s">
        <v>561</v>
      </c>
      <c r="C138" s="53"/>
      <c r="D138" s="54"/>
      <c r="E138" s="54"/>
      <c r="F138" s="54">
        <f t="shared" si="90"/>
        <v>0</v>
      </c>
      <c r="G138" s="54">
        <f t="shared" si="91"/>
        <v>483</v>
      </c>
      <c r="H138" s="55">
        <f t="shared" si="92"/>
        <v>96.6</v>
      </c>
      <c r="I138" s="59">
        <v>0</v>
      </c>
      <c r="J138" s="59">
        <v>0</v>
      </c>
      <c r="K138" s="59">
        <v>0</v>
      </c>
      <c r="L138" s="59">
        <f t="shared" si="93"/>
        <v>0</v>
      </c>
      <c r="M138" s="59">
        <f t="shared" si="94"/>
        <v>9</v>
      </c>
      <c r="N138" s="59">
        <f t="shared" si="95"/>
        <v>0</v>
      </c>
      <c r="O138" s="54">
        <v>0</v>
      </c>
      <c r="P138" s="54">
        <v>0</v>
      </c>
      <c r="Q138" s="54">
        <v>0</v>
      </c>
      <c r="R138" s="54">
        <f t="shared" si="96"/>
        <v>0</v>
      </c>
      <c r="S138" s="54">
        <f t="shared" si="97"/>
        <v>17</v>
      </c>
      <c r="T138" s="54">
        <f t="shared" si="98"/>
        <v>0</v>
      </c>
      <c r="U138" s="59">
        <v>0</v>
      </c>
      <c r="V138" s="59">
        <v>0</v>
      </c>
      <c r="W138" s="59">
        <v>0</v>
      </c>
      <c r="X138" s="59">
        <f t="shared" si="99"/>
        <v>0</v>
      </c>
      <c r="Y138" s="59">
        <f t="shared" si="100"/>
        <v>14</v>
      </c>
      <c r="Z138" s="59">
        <f t="shared" si="101"/>
        <v>0</v>
      </c>
      <c r="AA138" s="54">
        <v>0</v>
      </c>
      <c r="AB138" s="54">
        <v>0</v>
      </c>
      <c r="AC138" s="54">
        <v>0</v>
      </c>
      <c r="AD138" s="54">
        <f t="shared" si="102"/>
        <v>0</v>
      </c>
      <c r="AE138" s="54">
        <f t="shared" si="103"/>
        <v>17</v>
      </c>
      <c r="AF138" s="54">
        <f t="shared" si="104"/>
        <v>0</v>
      </c>
      <c r="AG138" s="59">
        <f>VLOOKUP($B138,Mar!$S$7:$V$505,2,FALSE)</f>
        <v>483</v>
      </c>
      <c r="AH138" s="59">
        <f>VLOOKUP($B138,Mar!$S$7:$V$505,3,FALSE)</f>
        <v>60</v>
      </c>
      <c r="AI138" s="59">
        <f>VLOOKUP($B138,Mar!$S$7:$V$505,4,FALSE)</f>
        <v>5</v>
      </c>
      <c r="AJ138" s="59">
        <f t="shared" si="105"/>
        <v>483.00600004999995</v>
      </c>
      <c r="AK138" s="59">
        <f t="shared" si="107"/>
        <v>13</v>
      </c>
      <c r="AL138" s="59">
        <f t="shared" si="106"/>
        <v>0</v>
      </c>
    </row>
    <row r="139" spans="2:38" ht="8" x14ac:dyDescent="0.2">
      <c r="B139" s="53" t="s">
        <v>563</v>
      </c>
      <c r="C139" s="53"/>
      <c r="D139" s="54"/>
      <c r="E139" s="54"/>
      <c r="F139" s="54">
        <f t="shared" si="90"/>
        <v>0</v>
      </c>
      <c r="G139" s="54">
        <f t="shared" si="91"/>
        <v>0</v>
      </c>
      <c r="H139" s="55">
        <f t="shared" si="92"/>
        <v>0</v>
      </c>
      <c r="I139" s="59">
        <v>0</v>
      </c>
      <c r="J139" s="59">
        <v>0</v>
      </c>
      <c r="K139" s="59">
        <v>0</v>
      </c>
      <c r="L139" s="59">
        <f t="shared" si="93"/>
        <v>0</v>
      </c>
      <c r="M139" s="59">
        <f t="shared" si="94"/>
        <v>9</v>
      </c>
      <c r="N139" s="59">
        <f t="shared" si="95"/>
        <v>0</v>
      </c>
      <c r="O139" s="54">
        <v>0</v>
      </c>
      <c r="P139" s="54">
        <v>0</v>
      </c>
      <c r="Q139" s="54">
        <v>0</v>
      </c>
      <c r="R139" s="54">
        <f t="shared" si="96"/>
        <v>0</v>
      </c>
      <c r="S139" s="54">
        <f t="shared" si="97"/>
        <v>17</v>
      </c>
      <c r="T139" s="54">
        <f t="shared" si="98"/>
        <v>0</v>
      </c>
      <c r="U139" s="59">
        <v>0</v>
      </c>
      <c r="V139" s="59">
        <v>0</v>
      </c>
      <c r="W139" s="59">
        <v>0</v>
      </c>
      <c r="X139" s="59">
        <f t="shared" si="99"/>
        <v>0</v>
      </c>
      <c r="Y139" s="59">
        <f t="shared" si="100"/>
        <v>14</v>
      </c>
      <c r="Z139" s="59">
        <f t="shared" si="101"/>
        <v>0</v>
      </c>
      <c r="AA139" s="54">
        <v>0</v>
      </c>
      <c r="AB139" s="54">
        <v>0</v>
      </c>
      <c r="AC139" s="54">
        <v>0</v>
      </c>
      <c r="AD139" s="54">
        <f t="shared" si="102"/>
        <v>0</v>
      </c>
      <c r="AE139" s="54">
        <f t="shared" si="103"/>
        <v>17</v>
      </c>
      <c r="AF139" s="54">
        <f t="shared" si="104"/>
        <v>0</v>
      </c>
      <c r="AG139" s="59"/>
      <c r="AH139" s="59"/>
      <c r="AI139" s="59"/>
      <c r="AJ139" s="59">
        <f t="shared" si="105"/>
        <v>0</v>
      </c>
      <c r="AK139" s="59">
        <f t="shared" si="107"/>
        <v>14</v>
      </c>
      <c r="AL139" s="59">
        <f t="shared" si="106"/>
        <v>0</v>
      </c>
    </row>
    <row r="140" spans="2:38" s="46" customFormat="1" ht="8" x14ac:dyDescent="0.2">
      <c r="AG140" s="64"/>
      <c r="AH140" s="64"/>
      <c r="AI140" s="64"/>
      <c r="AJ140" s="64"/>
      <c r="AK140" s="64"/>
      <c r="AL140" s="64"/>
    </row>
    <row r="141" spans="2:38" s="46" customFormat="1" ht="8" x14ac:dyDescent="0.2">
      <c r="AG141" s="64"/>
      <c r="AH141" s="64"/>
      <c r="AI141" s="64"/>
      <c r="AJ141" s="64"/>
      <c r="AK141" s="64"/>
      <c r="AL141" s="64"/>
    </row>
    <row r="142" spans="2:38" s="46" customFormat="1" ht="8" x14ac:dyDescent="0.2">
      <c r="AG142" s="64"/>
      <c r="AH142" s="64"/>
      <c r="AI142" s="64"/>
      <c r="AJ142" s="64"/>
      <c r="AK142" s="64"/>
      <c r="AL142" s="64"/>
    </row>
    <row r="143" spans="2:38" ht="11.5" x14ac:dyDescent="0.25">
      <c r="B143" s="50" t="s">
        <v>567</v>
      </c>
      <c r="I143" s="65" t="s">
        <v>398</v>
      </c>
      <c r="J143" s="65"/>
      <c r="K143" s="65"/>
      <c r="L143" s="65"/>
      <c r="M143" s="65"/>
      <c r="N143" s="65"/>
      <c r="O143" s="66" t="s">
        <v>309</v>
      </c>
      <c r="P143" s="66"/>
      <c r="Q143" s="66"/>
      <c r="R143" s="66"/>
      <c r="S143" s="66"/>
      <c r="T143" s="66"/>
      <c r="U143" s="65" t="s">
        <v>12</v>
      </c>
      <c r="V143" s="65"/>
      <c r="W143" s="65"/>
      <c r="X143" s="65"/>
      <c r="Y143" s="65"/>
      <c r="Z143" s="65"/>
      <c r="AA143" s="66" t="s">
        <v>187</v>
      </c>
      <c r="AB143" s="66"/>
      <c r="AC143" s="66"/>
      <c r="AD143" s="66"/>
      <c r="AE143" s="66"/>
      <c r="AF143" s="66"/>
      <c r="AG143" s="65" t="s">
        <v>451</v>
      </c>
      <c r="AH143" s="65"/>
      <c r="AI143" s="65"/>
      <c r="AJ143" s="65"/>
      <c r="AK143" s="65"/>
      <c r="AL143" s="65"/>
    </row>
    <row r="144" spans="2:38" s="19" customFormat="1" ht="0.75" customHeight="1" x14ac:dyDescent="0.2">
      <c r="B144" s="51"/>
      <c r="C144" s="51"/>
      <c r="D144" s="51"/>
      <c r="E144" s="51"/>
      <c r="F144" s="51"/>
      <c r="G144" s="51"/>
      <c r="H144" s="51"/>
      <c r="I144" s="57"/>
      <c r="J144" s="57"/>
      <c r="K144" s="57"/>
      <c r="L144" s="57"/>
      <c r="M144" s="57"/>
      <c r="N144" s="57"/>
      <c r="O144" s="51"/>
      <c r="P144" s="51"/>
      <c r="Q144" s="51"/>
      <c r="R144" s="51"/>
      <c r="S144" s="51"/>
      <c r="T144" s="51"/>
      <c r="U144" s="57"/>
      <c r="V144" s="57"/>
      <c r="W144" s="57"/>
      <c r="X144" s="57"/>
      <c r="Y144" s="57"/>
      <c r="Z144" s="57"/>
      <c r="AA144" s="51"/>
      <c r="AB144" s="51"/>
      <c r="AC144" s="51"/>
      <c r="AD144" s="51"/>
      <c r="AE144" s="51"/>
      <c r="AF144" s="51"/>
      <c r="AG144" s="63"/>
      <c r="AH144" s="63"/>
      <c r="AI144" s="63"/>
      <c r="AJ144" s="63"/>
      <c r="AK144" s="63"/>
      <c r="AL144" s="63"/>
    </row>
    <row r="145" spans="2:58" s="20" customFormat="1" ht="48" x14ac:dyDescent="0.2">
      <c r="B145" s="52" t="s">
        <v>2</v>
      </c>
      <c r="C145" s="52" t="s">
        <v>3</v>
      </c>
      <c r="D145" s="52" t="s">
        <v>449</v>
      </c>
      <c r="E145" s="52" t="s">
        <v>450</v>
      </c>
      <c r="F145" s="52" t="s">
        <v>470</v>
      </c>
      <c r="G145" s="52" t="s">
        <v>469</v>
      </c>
      <c r="H145" s="52" t="s">
        <v>471</v>
      </c>
      <c r="I145" s="58" t="s">
        <v>472</v>
      </c>
      <c r="J145" s="58" t="s">
        <v>473</v>
      </c>
      <c r="K145" s="58" t="s">
        <v>474</v>
      </c>
      <c r="L145" s="58" t="s">
        <v>452</v>
      </c>
      <c r="M145" s="58" t="s">
        <v>475</v>
      </c>
      <c r="N145" s="58" t="s">
        <v>476</v>
      </c>
      <c r="O145" s="52" t="s">
        <v>457</v>
      </c>
      <c r="P145" s="52" t="s">
        <v>458</v>
      </c>
      <c r="Q145" s="52" t="s">
        <v>459</v>
      </c>
      <c r="R145" s="52" t="s">
        <v>453</v>
      </c>
      <c r="S145" s="52" t="s">
        <v>477</v>
      </c>
      <c r="T145" s="52" t="s">
        <v>478</v>
      </c>
      <c r="U145" s="58" t="s">
        <v>460</v>
      </c>
      <c r="V145" s="58" t="s">
        <v>461</v>
      </c>
      <c r="W145" s="58" t="s">
        <v>462</v>
      </c>
      <c r="X145" s="58" t="s">
        <v>454</v>
      </c>
      <c r="Y145" s="58" t="s">
        <v>479</v>
      </c>
      <c r="Z145" s="58" t="s">
        <v>480</v>
      </c>
      <c r="AA145" s="52" t="s">
        <v>463</v>
      </c>
      <c r="AB145" s="52" t="s">
        <v>464</v>
      </c>
      <c r="AC145" s="52" t="s">
        <v>465</v>
      </c>
      <c r="AD145" s="52" t="s">
        <v>455</v>
      </c>
      <c r="AE145" s="52" t="s">
        <v>481</v>
      </c>
      <c r="AF145" s="52" t="s">
        <v>482</v>
      </c>
      <c r="AG145" s="58" t="s">
        <v>466</v>
      </c>
      <c r="AH145" s="58" t="s">
        <v>467</v>
      </c>
      <c r="AI145" s="58" t="s">
        <v>468</v>
      </c>
      <c r="AJ145" s="58" t="s">
        <v>456</v>
      </c>
      <c r="AK145" s="58" t="s">
        <v>483</v>
      </c>
      <c r="AL145" s="58" t="s">
        <v>484</v>
      </c>
      <c r="BE145" s="20" t="s">
        <v>466</v>
      </c>
      <c r="BF145" s="20" t="s">
        <v>467</v>
      </c>
    </row>
    <row r="146" spans="2:58" ht="8" x14ac:dyDescent="0.2">
      <c r="B146" s="53" t="s">
        <v>640</v>
      </c>
      <c r="C146" s="53"/>
      <c r="D146" s="54"/>
      <c r="E146" s="54"/>
      <c r="F146" s="54">
        <f t="shared" ref="F146:F183" si="108">N146+T146+Z146+AF146+AL146</f>
        <v>35</v>
      </c>
      <c r="G146" s="54">
        <f t="shared" ref="G146:G183" si="109">I146+O146+U146+AA146+AG146</f>
        <v>4245</v>
      </c>
      <c r="H146" s="55">
        <f t="shared" ref="H146:H183" si="110">AVERAGE(I146,O146,U146,AA146,AG146)</f>
        <v>849</v>
      </c>
      <c r="I146" s="59">
        <f>VLOOKUP($B146,SeptOct!$S$7:$V$506,2,FALSE)</f>
        <v>872</v>
      </c>
      <c r="J146" s="59">
        <f>VLOOKUP($B146,SeptOct!$S$7:$V$506,3,FALSE)</f>
        <v>164</v>
      </c>
      <c r="K146" s="59">
        <f>VLOOKUP($B146,SeptOct!$S$7:$V$506,4,FALSE)</f>
        <v>3</v>
      </c>
      <c r="L146" s="59">
        <f t="shared" ref="L146:L183" si="111">I146+0.0001*J146+0.00000001*K146</f>
        <v>872.01640003</v>
      </c>
      <c r="M146" s="59">
        <f t="shared" ref="M146:M183" si="112">RANK(L146,L$146:L$183)</f>
        <v>3</v>
      </c>
      <c r="N146" s="59">
        <f t="shared" ref="N146:N183" si="113">IF(M146&lt;11,11-M146,0)*IF(L146=0,0,1)</f>
        <v>8</v>
      </c>
      <c r="O146" s="54">
        <f>VLOOKUP($B146,Nov!$S$7:$V$506,2,FALSE)</f>
        <v>1164</v>
      </c>
      <c r="P146" s="54">
        <f>VLOOKUP($B146,Nov!$S$7:$V$506,3,FALSE)</f>
        <v>178</v>
      </c>
      <c r="Q146" s="54">
        <f>VLOOKUP($B146,Nov!$S$7:$V$506,4,FALSE)</f>
        <v>6</v>
      </c>
      <c r="R146" s="54">
        <f t="shared" ref="R146:R183" si="114">O146+0.0001*P146+0.00000001*Q146</f>
        <v>1164.0178000600001</v>
      </c>
      <c r="S146" s="54">
        <f t="shared" ref="S146:S183" si="115">RANK(R146,R$146:R$183)</f>
        <v>3</v>
      </c>
      <c r="T146" s="54">
        <f t="shared" ref="T146:T183" si="116">IF(S146&lt;11,11-S146,0)*IF(R146=0,0,1)</f>
        <v>8</v>
      </c>
      <c r="U146" s="59">
        <v>0</v>
      </c>
      <c r="V146" s="59">
        <v>0</v>
      </c>
      <c r="W146" s="59">
        <v>0</v>
      </c>
      <c r="X146" s="59">
        <f t="shared" ref="X146:X183" si="117">U146+0.0001*V146+0.00000001*W146</f>
        <v>0</v>
      </c>
      <c r="Y146" s="59">
        <f t="shared" ref="Y146:Y183" si="118">RANK(X146,X$146:X$183)</f>
        <v>13</v>
      </c>
      <c r="Z146" s="59">
        <f t="shared" ref="Z146:Z183" si="119">IF(Y146&lt;11,11-Y146,0)*IF(X146=0,0,1)</f>
        <v>0</v>
      </c>
      <c r="AA146" s="54">
        <f>VLOOKUP($B146,Feb!$S$7:$V$505,2,FALSE)</f>
        <v>1299</v>
      </c>
      <c r="AB146" s="54">
        <f>VLOOKUP($B146,Feb!$S$7:$V$505,3,FALSE)</f>
        <v>180</v>
      </c>
      <c r="AC146" s="54">
        <f>VLOOKUP($B146,Feb!$S$7:$V$505,4,FALSE)</f>
        <v>19</v>
      </c>
      <c r="AD146" s="54">
        <f t="shared" ref="AD146:AD183" si="120">AA146+0.0001*AB146+0.00000001*AC146</f>
        <v>1299.0180001900001</v>
      </c>
      <c r="AE146" s="54">
        <f t="shared" ref="AE146:AE183" si="121">RANK(AD146,AD$146:AD$183)</f>
        <v>2</v>
      </c>
      <c r="AF146" s="54">
        <f t="shared" ref="AF146:AF183" si="122">IF(AE146&lt;11,11-AE146,0)*IF(AD146=0,0,1)</f>
        <v>9</v>
      </c>
      <c r="AG146" s="59">
        <f>VLOOKUP($B146,Mar!$S$7:$V$505,2,FALSE)</f>
        <v>910</v>
      </c>
      <c r="AH146" s="59">
        <f>VLOOKUP($B146,Mar!$S$7:$V$505,3,FALSE)</f>
        <v>119</v>
      </c>
      <c r="AI146" s="59">
        <f>VLOOKUP($B146,Mar!$S$7:$V$505,4,FALSE)</f>
        <v>15</v>
      </c>
      <c r="AJ146" s="59">
        <f t="shared" ref="AJ146:AJ183" si="123">AG146+0.0001*AH146+0.00000001*AI146</f>
        <v>910.01190014999997</v>
      </c>
      <c r="AK146" s="59">
        <f t="shared" ref="AK146:AK183" si="124">RANK(AJ146,AJ$146:AJ$183)</f>
        <v>1</v>
      </c>
      <c r="AL146" s="59">
        <f t="shared" ref="AL146:AL183" si="125">IF(AK146&lt;11,11-AK146,0)*IF(AJ146=0,0,1)</f>
        <v>10</v>
      </c>
    </row>
    <row r="147" spans="2:58" ht="8" x14ac:dyDescent="0.2">
      <c r="B147" s="53" t="s">
        <v>642</v>
      </c>
      <c r="C147" s="53"/>
      <c r="D147" s="54"/>
      <c r="E147" s="54"/>
      <c r="F147" s="54">
        <f>N147+T147+Z147+AF147+AL147</f>
        <v>29</v>
      </c>
      <c r="G147" s="54">
        <f>I147+O147+U147+AA147+AG147</f>
        <v>3831</v>
      </c>
      <c r="H147" s="55">
        <f>AVERAGE(I147,O147,U147,AA147,AG147)</f>
        <v>957.75</v>
      </c>
      <c r="I147" s="59">
        <v>0</v>
      </c>
      <c r="J147" s="59">
        <v>0</v>
      </c>
      <c r="K147" s="59">
        <v>0</v>
      </c>
      <c r="L147" s="59">
        <f>I147+0.0001*J147+0.00000001*K147</f>
        <v>0</v>
      </c>
      <c r="M147" s="59">
        <f t="shared" si="112"/>
        <v>14</v>
      </c>
      <c r="N147" s="59">
        <f>IF(M147&lt;11,11-M147,0)*IF(L147=0,0,1)</f>
        <v>0</v>
      </c>
      <c r="O147" s="54">
        <f>VLOOKUP($B147,Nov!$S$7:$V$506,2,FALSE)</f>
        <v>1189</v>
      </c>
      <c r="P147" s="54">
        <f>VLOOKUP($B147,Nov!$S$7:$V$506,3,FALSE)</f>
        <v>176</v>
      </c>
      <c r="Q147" s="54">
        <f>VLOOKUP($B147,Nov!$S$7:$V$506,4,FALSE)</f>
        <v>13</v>
      </c>
      <c r="R147" s="54">
        <f>O147+0.0001*P147+0.00000001*Q147</f>
        <v>1189.0176001299999</v>
      </c>
      <c r="S147" s="54">
        <f t="shared" si="115"/>
        <v>1</v>
      </c>
      <c r="T147" s="54">
        <f>IF(S147&lt;11,11-S147,0)*IF(R147=0,0,1)</f>
        <v>10</v>
      </c>
      <c r="U147" s="59">
        <f>VLOOKUP($B147,DecJan!$S$7:$V$506,2,FALSE)</f>
        <v>1237</v>
      </c>
      <c r="V147" s="59">
        <f>VLOOKUP($B147,DecJan!$S$7:$V$506,3,FALSE)</f>
        <v>180</v>
      </c>
      <c r="W147" s="59">
        <f>VLOOKUP($B147,DecJan!$S$7:$V$506,4,FALSE)</f>
        <v>15</v>
      </c>
      <c r="X147" s="59">
        <f>U147+0.0001*V147+0.00000001*W147</f>
        <v>1237.01800015</v>
      </c>
      <c r="Y147" s="59">
        <f t="shared" si="118"/>
        <v>2</v>
      </c>
      <c r="Z147" s="59">
        <f>IF(Y147&lt;11,11-Y147,0)*IF(X147=0,0,1)</f>
        <v>9</v>
      </c>
      <c r="AA147" s="54">
        <f>VLOOKUP($B147,Feb!$S$7:$V$505,2,FALSE)</f>
        <v>1405</v>
      </c>
      <c r="AB147" s="54">
        <f>VLOOKUP($B147,Feb!$S$7:$V$505,3,FALSE)</f>
        <v>179</v>
      </c>
      <c r="AC147" s="54">
        <f>VLOOKUP($B147,Feb!$S$7:$V$505,4,FALSE)</f>
        <v>24</v>
      </c>
      <c r="AD147" s="54">
        <f>AA147+0.0001*AB147+0.00000001*AC147</f>
        <v>1405.01790024</v>
      </c>
      <c r="AE147" s="54">
        <f t="shared" si="121"/>
        <v>1</v>
      </c>
      <c r="AF147" s="54">
        <f>IF(AE147&lt;11,11-AE147,0)*IF(AD147=0,0,1)</f>
        <v>10</v>
      </c>
      <c r="AG147" s="59"/>
      <c r="AH147" s="59"/>
      <c r="AI147" s="59"/>
      <c r="AJ147" s="59">
        <f>AG147+0.0001*AH147+0.00000001*AI147</f>
        <v>0</v>
      </c>
      <c r="AK147" s="59">
        <f t="shared" si="124"/>
        <v>8</v>
      </c>
      <c r="AL147" s="59">
        <f>IF(AK147&lt;11,11-AK147,0)*IF(AJ147=0,0,1)</f>
        <v>0</v>
      </c>
    </row>
    <row r="148" spans="2:58" ht="8" x14ac:dyDescent="0.2">
      <c r="B148" s="53" t="s">
        <v>632</v>
      </c>
      <c r="C148" s="53"/>
      <c r="D148" s="54"/>
      <c r="E148" s="54"/>
      <c r="F148" s="54">
        <f t="shared" si="108"/>
        <v>27</v>
      </c>
      <c r="G148" s="54">
        <f t="shared" si="109"/>
        <v>4345</v>
      </c>
      <c r="H148" s="55">
        <f t="shared" si="110"/>
        <v>1086.25</v>
      </c>
      <c r="I148" s="59">
        <f>VLOOKUP($B148,SeptOct!$S$7:$V$506,2,FALSE)</f>
        <v>1051</v>
      </c>
      <c r="J148" s="59">
        <f>VLOOKUP($B148,SeptOct!$S$7:$V$506,3,FALSE)</f>
        <v>154</v>
      </c>
      <c r="K148" s="59">
        <f>VLOOKUP($B148,SeptOct!$S$7:$V$506,4,FALSE)</f>
        <v>4</v>
      </c>
      <c r="L148" s="59">
        <f t="shared" si="111"/>
        <v>1051.01540004</v>
      </c>
      <c r="M148" s="59">
        <f t="shared" si="112"/>
        <v>1</v>
      </c>
      <c r="N148" s="59">
        <f t="shared" si="113"/>
        <v>10</v>
      </c>
      <c r="O148" s="54">
        <f>VLOOKUP($B148,Nov!$S$7:$V$506,2,FALSE)</f>
        <v>1037</v>
      </c>
      <c r="P148" s="54">
        <f>VLOOKUP($B148,Nov!$S$7:$V$506,3,FALSE)</f>
        <v>170</v>
      </c>
      <c r="Q148" s="54">
        <f>VLOOKUP($B148,Nov!$S$7:$V$506,4,FALSE)</f>
        <v>6</v>
      </c>
      <c r="R148" s="54">
        <f t="shared" si="114"/>
        <v>1037.0170000600001</v>
      </c>
      <c r="S148" s="54">
        <f t="shared" si="115"/>
        <v>7</v>
      </c>
      <c r="T148" s="54">
        <f t="shared" si="116"/>
        <v>4</v>
      </c>
      <c r="U148" s="59">
        <f>VLOOKUP($B148,DecJan!$S$7:$V$506,2,FALSE)</f>
        <v>1033</v>
      </c>
      <c r="V148" s="59">
        <f>VLOOKUP($B148,DecJan!$S$7:$V$506,3,FALSE)</f>
        <v>171</v>
      </c>
      <c r="W148" s="59">
        <f>VLOOKUP($B148,DecJan!$S$7:$V$506,4,FALSE)</f>
        <v>8</v>
      </c>
      <c r="X148" s="59">
        <f t="shared" si="117"/>
        <v>1033.0171000800001</v>
      </c>
      <c r="Y148" s="59">
        <f t="shared" si="118"/>
        <v>3</v>
      </c>
      <c r="Z148" s="59">
        <f t="shared" si="119"/>
        <v>8</v>
      </c>
      <c r="AA148" s="54">
        <f>VLOOKUP($B148,Feb!$S$7:$V$505,2,FALSE)</f>
        <v>1224</v>
      </c>
      <c r="AB148" s="54">
        <f>VLOOKUP($B148,Feb!$S$7:$V$505,3,FALSE)</f>
        <v>177</v>
      </c>
      <c r="AC148" s="54">
        <f>VLOOKUP($B148,Feb!$S$7:$V$505,4,FALSE)</f>
        <v>17</v>
      </c>
      <c r="AD148" s="54">
        <f t="shared" si="120"/>
        <v>1224.0177001700001</v>
      </c>
      <c r="AE148" s="54">
        <f t="shared" si="121"/>
        <v>6</v>
      </c>
      <c r="AF148" s="54">
        <f t="shared" si="122"/>
        <v>5</v>
      </c>
      <c r="AG148" s="59"/>
      <c r="AH148" s="59"/>
      <c r="AI148" s="59"/>
      <c r="AJ148" s="59">
        <f t="shared" si="123"/>
        <v>0</v>
      </c>
      <c r="AK148" s="59">
        <f t="shared" si="124"/>
        <v>8</v>
      </c>
      <c r="AL148" s="59">
        <f t="shared" si="125"/>
        <v>0</v>
      </c>
    </row>
    <row r="149" spans="2:58" ht="8" x14ac:dyDescent="0.2">
      <c r="B149" s="53" t="s">
        <v>626</v>
      </c>
      <c r="C149" s="53"/>
      <c r="D149" s="54"/>
      <c r="E149" s="54"/>
      <c r="F149" s="54">
        <f t="shared" si="108"/>
        <v>22</v>
      </c>
      <c r="G149" s="54">
        <f t="shared" si="109"/>
        <v>3375</v>
      </c>
      <c r="H149" s="55">
        <f t="shared" si="110"/>
        <v>843.75</v>
      </c>
      <c r="I149" s="59">
        <v>0</v>
      </c>
      <c r="J149" s="59">
        <v>0</v>
      </c>
      <c r="K149" s="59">
        <v>0</v>
      </c>
      <c r="L149" s="59">
        <f t="shared" si="111"/>
        <v>0</v>
      </c>
      <c r="M149" s="59">
        <f t="shared" si="112"/>
        <v>14</v>
      </c>
      <c r="N149" s="59">
        <f t="shared" si="113"/>
        <v>0</v>
      </c>
      <c r="O149" s="54">
        <f>VLOOKUP($B149,Nov!$S$7:$V$506,2,FALSE)</f>
        <v>1081</v>
      </c>
      <c r="P149" s="54">
        <f>VLOOKUP($B149,Nov!$S$7:$V$506,3,FALSE)</f>
        <v>172</v>
      </c>
      <c r="Q149" s="54">
        <f>VLOOKUP($B149,Nov!$S$7:$V$506,4,FALSE)</f>
        <v>5</v>
      </c>
      <c r="R149" s="54">
        <f t="shared" si="114"/>
        <v>1081.0172000499999</v>
      </c>
      <c r="S149" s="54">
        <f t="shared" si="115"/>
        <v>4</v>
      </c>
      <c r="T149" s="54">
        <f t="shared" si="116"/>
        <v>7</v>
      </c>
      <c r="U149" s="59">
        <f>VLOOKUP($B149,DecJan!$S$7:$V$506,2,FALSE)</f>
        <v>1000</v>
      </c>
      <c r="V149" s="59">
        <f>VLOOKUP($B149,DecJan!$S$7:$V$506,3,FALSE)</f>
        <v>165</v>
      </c>
      <c r="W149" s="59">
        <f>VLOOKUP($B149,DecJan!$S$7:$V$506,4,FALSE)</f>
        <v>8</v>
      </c>
      <c r="X149" s="59">
        <f t="shared" si="117"/>
        <v>1000.0165000799999</v>
      </c>
      <c r="Y149" s="59">
        <f t="shared" si="118"/>
        <v>4</v>
      </c>
      <c r="Z149" s="59">
        <f t="shared" si="119"/>
        <v>7</v>
      </c>
      <c r="AA149" s="54">
        <f>VLOOKUP($B149,Feb!$S$7:$V$505,2,FALSE)</f>
        <v>1294</v>
      </c>
      <c r="AB149" s="54">
        <f>VLOOKUP($B149,Feb!$S$7:$V$505,3,FALSE)</f>
        <v>180</v>
      </c>
      <c r="AC149" s="54">
        <f>VLOOKUP($B149,Feb!$S$7:$V$505,4,FALSE)</f>
        <v>15</v>
      </c>
      <c r="AD149" s="54">
        <f t="shared" si="120"/>
        <v>1294.01800015</v>
      </c>
      <c r="AE149" s="54">
        <f t="shared" si="121"/>
        <v>3</v>
      </c>
      <c r="AF149" s="54">
        <f t="shared" si="122"/>
        <v>8</v>
      </c>
      <c r="AG149" s="59"/>
      <c r="AH149" s="59"/>
      <c r="AI149" s="59"/>
      <c r="AJ149" s="59">
        <f t="shared" si="123"/>
        <v>0</v>
      </c>
      <c r="AK149" s="59">
        <f t="shared" si="124"/>
        <v>8</v>
      </c>
      <c r="AL149" s="59">
        <f t="shared" si="125"/>
        <v>0</v>
      </c>
    </row>
    <row r="150" spans="2:58" ht="8" x14ac:dyDescent="0.2">
      <c r="B150" s="53" t="s">
        <v>635</v>
      </c>
      <c r="C150" s="53"/>
      <c r="D150" s="54"/>
      <c r="E150" s="54"/>
      <c r="F150" s="54">
        <f t="shared" si="108"/>
        <v>19</v>
      </c>
      <c r="G150" s="54">
        <f t="shared" si="109"/>
        <v>3389</v>
      </c>
      <c r="H150" s="55">
        <f t="shared" si="110"/>
        <v>847.25</v>
      </c>
      <c r="I150" s="59">
        <v>0</v>
      </c>
      <c r="J150" s="59">
        <v>0</v>
      </c>
      <c r="K150" s="59">
        <v>0</v>
      </c>
      <c r="L150" s="59">
        <f t="shared" si="111"/>
        <v>0</v>
      </c>
      <c r="M150" s="59">
        <f t="shared" si="112"/>
        <v>14</v>
      </c>
      <c r="N150" s="59">
        <f t="shared" si="113"/>
        <v>0</v>
      </c>
      <c r="O150" s="54">
        <f>VLOOKUP($B150,Nov!$S$7:$V$506,2,FALSE)</f>
        <v>1165</v>
      </c>
      <c r="P150" s="54">
        <f>VLOOKUP($B150,Nov!$S$7:$V$506,3,FALSE)</f>
        <v>118</v>
      </c>
      <c r="Q150" s="54">
        <f>VLOOKUP($B150,Nov!$S$7:$V$506,4,FALSE)</f>
        <v>5</v>
      </c>
      <c r="R150" s="54">
        <f t="shared" si="114"/>
        <v>1165.0118000499999</v>
      </c>
      <c r="S150" s="54">
        <f t="shared" si="115"/>
        <v>2</v>
      </c>
      <c r="T150" s="54">
        <f t="shared" si="116"/>
        <v>9</v>
      </c>
      <c r="U150" s="59">
        <f>VLOOKUP($B150,DecJan!$S$7:$V$506,2,FALSE)</f>
        <v>1298</v>
      </c>
      <c r="V150" s="59">
        <f>VLOOKUP($B150,DecJan!$S$7:$V$506,3,FALSE)</f>
        <v>180</v>
      </c>
      <c r="W150" s="59">
        <f>VLOOKUP($B150,DecJan!$S$7:$V$506,4,FALSE)</f>
        <v>20</v>
      </c>
      <c r="X150" s="59">
        <f t="shared" si="117"/>
        <v>1298.0180002</v>
      </c>
      <c r="Y150" s="59">
        <f t="shared" si="118"/>
        <v>1</v>
      </c>
      <c r="Z150" s="59">
        <f t="shared" si="119"/>
        <v>10</v>
      </c>
      <c r="AA150" s="54">
        <f>VLOOKUP($B150,Feb!$S$7:$V$505,2,FALSE)</f>
        <v>926</v>
      </c>
      <c r="AB150" s="54">
        <f>VLOOKUP($B150,Feb!$S$7:$V$505,3,FALSE)</f>
        <v>120</v>
      </c>
      <c r="AC150" s="54">
        <f>VLOOKUP($B150,Feb!$S$7:$V$505,4,FALSE)</f>
        <v>10</v>
      </c>
      <c r="AD150" s="54">
        <f t="shared" si="120"/>
        <v>926.01200009999991</v>
      </c>
      <c r="AE150" s="54">
        <f t="shared" si="121"/>
        <v>16</v>
      </c>
      <c r="AF150" s="54">
        <f t="shared" si="122"/>
        <v>0</v>
      </c>
      <c r="AG150" s="59"/>
      <c r="AH150" s="59"/>
      <c r="AI150" s="59"/>
      <c r="AJ150" s="59">
        <f t="shared" si="123"/>
        <v>0</v>
      </c>
      <c r="AK150" s="59">
        <f t="shared" si="124"/>
        <v>8</v>
      </c>
      <c r="AL150" s="59">
        <f t="shared" si="125"/>
        <v>0</v>
      </c>
    </row>
    <row r="151" spans="2:58" ht="8" x14ac:dyDescent="0.2">
      <c r="B151" s="53" t="s">
        <v>634</v>
      </c>
      <c r="C151" s="53"/>
      <c r="D151" s="54"/>
      <c r="E151" s="54"/>
      <c r="F151" s="54">
        <f t="shared" si="108"/>
        <v>18</v>
      </c>
      <c r="G151" s="54">
        <f t="shared" si="109"/>
        <v>2729</v>
      </c>
      <c r="H151" s="55">
        <f t="shared" si="110"/>
        <v>545.79999999999995</v>
      </c>
      <c r="I151" s="59">
        <v>0</v>
      </c>
      <c r="J151" s="59">
        <v>0</v>
      </c>
      <c r="K151" s="59">
        <v>0</v>
      </c>
      <c r="L151" s="59">
        <f t="shared" si="111"/>
        <v>0</v>
      </c>
      <c r="M151" s="59">
        <f t="shared" si="112"/>
        <v>14</v>
      </c>
      <c r="N151" s="59">
        <f t="shared" si="113"/>
        <v>0</v>
      </c>
      <c r="O151" s="54">
        <f>VLOOKUP($B151,Nov!$S$7:$V$506,2,FALSE)</f>
        <v>1080</v>
      </c>
      <c r="P151" s="54">
        <f>VLOOKUP($B151,Nov!$S$7:$V$506,3,FALSE)</f>
        <v>174</v>
      </c>
      <c r="Q151" s="54">
        <f>VLOOKUP($B151,Nov!$S$7:$V$506,4,FALSE)</f>
        <v>7</v>
      </c>
      <c r="R151" s="54">
        <f t="shared" si="114"/>
        <v>1080.0174000699999</v>
      </c>
      <c r="S151" s="54">
        <f t="shared" si="115"/>
        <v>5</v>
      </c>
      <c r="T151" s="54">
        <f t="shared" si="116"/>
        <v>6</v>
      </c>
      <c r="U151" s="59">
        <v>0</v>
      </c>
      <c r="V151" s="59">
        <v>0</v>
      </c>
      <c r="W151" s="59">
        <v>0</v>
      </c>
      <c r="X151" s="59">
        <f t="shared" si="117"/>
        <v>0</v>
      </c>
      <c r="Y151" s="59">
        <f t="shared" si="118"/>
        <v>13</v>
      </c>
      <c r="Z151" s="59">
        <f t="shared" si="119"/>
        <v>0</v>
      </c>
      <c r="AA151" s="54">
        <f>VLOOKUP($B151,Feb!$S$7:$V$505,2,FALSE)</f>
        <v>1234</v>
      </c>
      <c r="AB151" s="54">
        <f>VLOOKUP($B151,Feb!$S$7:$V$505,3,FALSE)</f>
        <v>179</v>
      </c>
      <c r="AC151" s="54">
        <f>VLOOKUP($B151,Feb!$S$7:$V$505,4,FALSE)</f>
        <v>11</v>
      </c>
      <c r="AD151" s="54">
        <f t="shared" si="120"/>
        <v>1234.01790011</v>
      </c>
      <c r="AE151" s="54">
        <f t="shared" si="121"/>
        <v>5</v>
      </c>
      <c r="AF151" s="54">
        <f t="shared" si="122"/>
        <v>6</v>
      </c>
      <c r="AG151" s="59">
        <f>VLOOKUP($B151,Mar!$S$7:$V$505,2,FALSE)</f>
        <v>415</v>
      </c>
      <c r="AH151" s="59">
        <f>VLOOKUP($B151,Mar!$S$7:$V$505,3,FALSE)</f>
        <v>87</v>
      </c>
      <c r="AI151" s="59">
        <f>VLOOKUP($B151,Mar!$S$7:$V$505,4,FALSE)</f>
        <v>0</v>
      </c>
      <c r="AJ151" s="59">
        <f t="shared" si="123"/>
        <v>415.00869999999998</v>
      </c>
      <c r="AK151" s="59">
        <f t="shared" si="124"/>
        <v>5</v>
      </c>
      <c r="AL151" s="59">
        <f t="shared" si="125"/>
        <v>6</v>
      </c>
    </row>
    <row r="152" spans="2:58" ht="8" x14ac:dyDescent="0.2">
      <c r="B152" s="53" t="s">
        <v>623</v>
      </c>
      <c r="C152" s="53"/>
      <c r="D152" s="54"/>
      <c r="E152" s="54"/>
      <c r="F152" s="54">
        <f t="shared" si="108"/>
        <v>15</v>
      </c>
      <c r="G152" s="54">
        <f t="shared" si="109"/>
        <v>2967</v>
      </c>
      <c r="H152" s="55">
        <f t="shared" si="110"/>
        <v>741.75</v>
      </c>
      <c r="I152" s="59">
        <f>VLOOKUP($B152,SeptOct!$S$7:$V$506,2,FALSE)</f>
        <v>733</v>
      </c>
      <c r="J152" s="59">
        <f>VLOOKUP($B152,SeptOct!$S$7:$V$506,3,FALSE)</f>
        <v>142</v>
      </c>
      <c r="K152" s="59">
        <f>VLOOKUP($B152,SeptOct!$S$7:$V$506,4,FALSE)</f>
        <v>1</v>
      </c>
      <c r="L152" s="59">
        <f t="shared" si="111"/>
        <v>733.01420000999997</v>
      </c>
      <c r="M152" s="59">
        <f t="shared" si="112"/>
        <v>5</v>
      </c>
      <c r="N152" s="59">
        <f t="shared" si="113"/>
        <v>6</v>
      </c>
      <c r="O152" s="54">
        <f>VLOOKUP($B152,Nov!$S$7:$V$506,2,FALSE)</f>
        <v>1055</v>
      </c>
      <c r="P152" s="54">
        <f>VLOOKUP($B152,Nov!$S$7:$V$506,3,FALSE)</f>
        <v>173</v>
      </c>
      <c r="Q152" s="54">
        <f>VLOOKUP($B152,Nov!$S$7:$V$506,4,FALSE)</f>
        <v>11</v>
      </c>
      <c r="R152" s="54">
        <f t="shared" si="114"/>
        <v>1055.01730011</v>
      </c>
      <c r="S152" s="54">
        <f t="shared" si="115"/>
        <v>6</v>
      </c>
      <c r="T152" s="54">
        <f t="shared" si="116"/>
        <v>5</v>
      </c>
      <c r="U152" s="59">
        <v>0</v>
      </c>
      <c r="V152" s="59">
        <v>0</v>
      </c>
      <c r="W152" s="59">
        <v>0</v>
      </c>
      <c r="X152" s="59">
        <f t="shared" si="117"/>
        <v>0</v>
      </c>
      <c r="Y152" s="59">
        <f t="shared" si="118"/>
        <v>13</v>
      </c>
      <c r="Z152" s="59">
        <f t="shared" si="119"/>
        <v>0</v>
      </c>
      <c r="AA152" s="54">
        <f>VLOOKUP($B152,Feb!$S$7:$V$505,2,FALSE)</f>
        <v>1179</v>
      </c>
      <c r="AB152" s="54">
        <f>VLOOKUP($B152,Feb!$S$7:$V$505,3,FALSE)</f>
        <v>176</v>
      </c>
      <c r="AC152" s="54">
        <f>VLOOKUP($B152,Feb!$S$7:$V$505,4,FALSE)</f>
        <v>8</v>
      </c>
      <c r="AD152" s="54">
        <f t="shared" si="120"/>
        <v>1179.01760008</v>
      </c>
      <c r="AE152" s="54">
        <f t="shared" si="121"/>
        <v>7</v>
      </c>
      <c r="AF152" s="54">
        <f t="shared" si="122"/>
        <v>4</v>
      </c>
      <c r="AG152" s="59"/>
      <c r="AH152" s="59"/>
      <c r="AI152" s="59"/>
      <c r="AJ152" s="59">
        <f t="shared" si="123"/>
        <v>0</v>
      </c>
      <c r="AK152" s="59">
        <f t="shared" si="124"/>
        <v>8</v>
      </c>
      <c r="AL152" s="59">
        <f t="shared" si="125"/>
        <v>0</v>
      </c>
    </row>
    <row r="153" spans="2:58" ht="8" x14ac:dyDescent="0.2">
      <c r="B153" s="53" t="s">
        <v>637</v>
      </c>
      <c r="C153" s="53"/>
      <c r="D153" s="54"/>
      <c r="E153" s="54"/>
      <c r="F153" s="54">
        <f t="shared" si="108"/>
        <v>13</v>
      </c>
      <c r="G153" s="54">
        <f t="shared" si="109"/>
        <v>2538</v>
      </c>
      <c r="H153" s="55">
        <f t="shared" si="110"/>
        <v>507.6</v>
      </c>
      <c r="I153" s="59">
        <f>VLOOKUP($B153,SeptOct!$S$7:$V$506,2,FALSE)</f>
        <v>303</v>
      </c>
      <c r="J153" s="59">
        <f>VLOOKUP($B153,SeptOct!$S$7:$V$506,3,FALSE)</f>
        <v>55</v>
      </c>
      <c r="K153" s="59">
        <f>VLOOKUP($B153,SeptOct!$S$7:$V$506,4,FALSE)</f>
        <v>3</v>
      </c>
      <c r="L153" s="59">
        <f t="shared" si="111"/>
        <v>303.00550003000001</v>
      </c>
      <c r="M153" s="59">
        <f t="shared" si="112"/>
        <v>10</v>
      </c>
      <c r="N153" s="59">
        <f t="shared" si="113"/>
        <v>1</v>
      </c>
      <c r="O153" s="54">
        <f>VLOOKUP($B153,Nov!$S$7:$V$506,2,FALSE)</f>
        <v>710</v>
      </c>
      <c r="P153" s="54">
        <f>VLOOKUP($B153,Nov!$S$7:$V$506,3,FALSE)</f>
        <v>113</v>
      </c>
      <c r="Q153" s="54">
        <f>VLOOKUP($B153,Nov!$S$7:$V$506,4,FALSE)</f>
        <v>8</v>
      </c>
      <c r="R153" s="54">
        <f t="shared" si="114"/>
        <v>710.01130007999996</v>
      </c>
      <c r="S153" s="54">
        <f t="shared" si="115"/>
        <v>19</v>
      </c>
      <c r="T153" s="54">
        <f t="shared" si="116"/>
        <v>0</v>
      </c>
      <c r="U153" s="59">
        <f>VLOOKUP($B153,DecJan!$S$7:$V$506,2,FALSE)</f>
        <v>741</v>
      </c>
      <c r="V153" s="59">
        <f>VLOOKUP($B153,DecJan!$S$7:$V$506,3,FALSE)</f>
        <v>111</v>
      </c>
      <c r="W153" s="59">
        <f>VLOOKUP($B153,DecJan!$S$7:$V$506,4,FALSE)</f>
        <v>6</v>
      </c>
      <c r="X153" s="59">
        <f t="shared" si="117"/>
        <v>741.0111000600001</v>
      </c>
      <c r="Y153" s="59">
        <f t="shared" si="118"/>
        <v>6</v>
      </c>
      <c r="Z153" s="59">
        <f t="shared" si="119"/>
        <v>5</v>
      </c>
      <c r="AA153" s="54">
        <f>VLOOKUP($B153,Feb!$S$7:$V$505,2,FALSE)</f>
        <v>350</v>
      </c>
      <c r="AB153" s="54">
        <f>VLOOKUP($B153,Feb!$S$7:$V$505,3,FALSE)</f>
        <v>56</v>
      </c>
      <c r="AC153" s="54">
        <f>VLOOKUP($B153,Feb!$S$7:$V$505,4,FALSE)</f>
        <v>3</v>
      </c>
      <c r="AD153" s="54">
        <f t="shared" si="120"/>
        <v>350.00560003000004</v>
      </c>
      <c r="AE153" s="54">
        <f t="shared" si="121"/>
        <v>20</v>
      </c>
      <c r="AF153" s="54">
        <f t="shared" si="122"/>
        <v>0</v>
      </c>
      <c r="AG153" s="59">
        <f>VLOOKUP($B153,Mar!$S$7:$V$505,2,FALSE)</f>
        <v>434</v>
      </c>
      <c r="AH153" s="59">
        <f>VLOOKUP($B153,Mar!$S$7:$V$505,3,FALSE)</f>
        <v>59</v>
      </c>
      <c r="AI153" s="59">
        <f>VLOOKUP($B153,Mar!$S$7:$V$505,4,FALSE)</f>
        <v>0</v>
      </c>
      <c r="AJ153" s="59">
        <f t="shared" si="123"/>
        <v>434.0059</v>
      </c>
      <c r="AK153" s="59">
        <f t="shared" si="124"/>
        <v>4</v>
      </c>
      <c r="AL153" s="59">
        <f t="shared" si="125"/>
        <v>7</v>
      </c>
    </row>
    <row r="154" spans="2:58" ht="8" x14ac:dyDescent="0.2">
      <c r="B154" s="53" t="s">
        <v>636</v>
      </c>
      <c r="C154" s="53"/>
      <c r="D154" s="54"/>
      <c r="E154" s="54"/>
      <c r="F154" s="54">
        <f t="shared" si="108"/>
        <v>13</v>
      </c>
      <c r="G154" s="54">
        <f t="shared" si="109"/>
        <v>2179</v>
      </c>
      <c r="H154" s="55">
        <f t="shared" si="110"/>
        <v>544.75</v>
      </c>
      <c r="I154" s="59">
        <v>0</v>
      </c>
      <c r="J154" s="59">
        <v>0</v>
      </c>
      <c r="K154" s="59">
        <v>0</v>
      </c>
      <c r="L154" s="59">
        <f t="shared" si="111"/>
        <v>0</v>
      </c>
      <c r="M154" s="59">
        <f t="shared" si="112"/>
        <v>14</v>
      </c>
      <c r="N154" s="59">
        <f t="shared" si="113"/>
        <v>0</v>
      </c>
      <c r="O154" s="54">
        <v>0</v>
      </c>
      <c r="P154" s="54">
        <v>0</v>
      </c>
      <c r="Q154" s="54">
        <v>0</v>
      </c>
      <c r="R154" s="54">
        <f t="shared" si="114"/>
        <v>0</v>
      </c>
      <c r="S154" s="54">
        <f t="shared" si="115"/>
        <v>31</v>
      </c>
      <c r="T154" s="54">
        <f t="shared" si="116"/>
        <v>0</v>
      </c>
      <c r="U154" s="59">
        <f>VLOOKUP($B154,DecJan!$S$7:$V$506,2,FALSE)</f>
        <v>926</v>
      </c>
      <c r="V154" s="59">
        <f>VLOOKUP($B154,DecJan!$S$7:$V$506,3,FALSE)</f>
        <v>146</v>
      </c>
      <c r="W154" s="59">
        <f>VLOOKUP($B154,DecJan!$S$7:$V$506,4,FALSE)</f>
        <v>5</v>
      </c>
      <c r="X154" s="59">
        <f t="shared" si="117"/>
        <v>926.01460005000001</v>
      </c>
      <c r="Y154" s="59">
        <f t="shared" si="118"/>
        <v>5</v>
      </c>
      <c r="Z154" s="59">
        <f t="shared" si="119"/>
        <v>6</v>
      </c>
      <c r="AA154" s="54">
        <f>VLOOKUP($B154,Feb!$S$7:$V$505,2,FALSE)</f>
        <v>1253</v>
      </c>
      <c r="AB154" s="54">
        <f>VLOOKUP($B154,Feb!$S$7:$V$505,3,FALSE)</f>
        <v>177</v>
      </c>
      <c r="AC154" s="54">
        <f>VLOOKUP($B154,Feb!$S$7:$V$505,4,FALSE)</f>
        <v>15</v>
      </c>
      <c r="AD154" s="54">
        <f t="shared" si="120"/>
        <v>1253.0177001500001</v>
      </c>
      <c r="AE154" s="54">
        <f t="shared" si="121"/>
        <v>4</v>
      </c>
      <c r="AF154" s="54">
        <f t="shared" si="122"/>
        <v>7</v>
      </c>
      <c r="AG154" s="59"/>
      <c r="AH154" s="59"/>
      <c r="AI154" s="59"/>
      <c r="AJ154" s="59">
        <f t="shared" si="123"/>
        <v>0</v>
      </c>
      <c r="AK154" s="59">
        <f t="shared" si="124"/>
        <v>8</v>
      </c>
      <c r="AL154" s="59">
        <f t="shared" si="125"/>
        <v>0</v>
      </c>
    </row>
    <row r="155" spans="2:58" ht="8" x14ac:dyDescent="0.2">
      <c r="B155" s="53" t="s">
        <v>610</v>
      </c>
      <c r="C155" s="53"/>
      <c r="D155" s="54"/>
      <c r="E155" s="54"/>
      <c r="F155" s="54">
        <f t="shared" si="108"/>
        <v>11</v>
      </c>
      <c r="G155" s="54">
        <f t="shared" si="109"/>
        <v>3089</v>
      </c>
      <c r="H155" s="55">
        <f t="shared" si="110"/>
        <v>772.25</v>
      </c>
      <c r="I155" s="59">
        <f>VLOOKUP($B155,SeptOct!$S$7:$V$506,2,FALSE)</f>
        <v>934</v>
      </c>
      <c r="J155" s="59">
        <f>VLOOKUP($B155,SeptOct!$S$7:$V$506,3,FALSE)</f>
        <v>171</v>
      </c>
      <c r="K155" s="59">
        <f>VLOOKUP($B155,SeptOct!$S$7:$V$506,4,FALSE)</f>
        <v>3</v>
      </c>
      <c r="L155" s="59">
        <f t="shared" si="111"/>
        <v>934.01710003000005</v>
      </c>
      <c r="M155" s="59">
        <f t="shared" si="112"/>
        <v>2</v>
      </c>
      <c r="N155" s="59">
        <f t="shared" si="113"/>
        <v>9</v>
      </c>
      <c r="O155" s="54">
        <f>VLOOKUP($B155,Nov!$S$7:$V$506,2,FALSE)</f>
        <v>912</v>
      </c>
      <c r="P155" s="54">
        <f>VLOOKUP($B155,Nov!$S$7:$V$506,3,FALSE)</f>
        <v>171</v>
      </c>
      <c r="Q155" s="54">
        <f>VLOOKUP($B155,Nov!$S$7:$V$506,4,FALSE)</f>
        <v>4</v>
      </c>
      <c r="R155" s="54">
        <f t="shared" si="114"/>
        <v>912.01710004000006</v>
      </c>
      <c r="S155" s="54">
        <f t="shared" si="115"/>
        <v>10</v>
      </c>
      <c r="T155" s="54">
        <f t="shared" si="116"/>
        <v>1</v>
      </c>
      <c r="U155" s="59">
        <f>VLOOKUP($B155,DecJan!$S$7:$V$506,2,FALSE)</f>
        <v>172</v>
      </c>
      <c r="V155" s="59">
        <f>VLOOKUP($B155,DecJan!$S$7:$V$506,3,FALSE)</f>
        <v>41</v>
      </c>
      <c r="W155" s="59">
        <f>VLOOKUP($B155,DecJan!$S$7:$V$506,4,FALSE)</f>
        <v>0</v>
      </c>
      <c r="X155" s="59">
        <f t="shared" si="117"/>
        <v>172.00409999999999</v>
      </c>
      <c r="Y155" s="59">
        <f t="shared" si="118"/>
        <v>12</v>
      </c>
      <c r="Z155" s="59">
        <f t="shared" si="119"/>
        <v>0</v>
      </c>
      <c r="AA155" s="54">
        <f>VLOOKUP($B155,Feb!$S$7:$V$505,2,FALSE)</f>
        <v>1071</v>
      </c>
      <c r="AB155" s="54">
        <f>VLOOKUP($B155,Feb!$S$7:$V$505,3,FALSE)</f>
        <v>173</v>
      </c>
      <c r="AC155" s="54">
        <f>VLOOKUP($B155,Feb!$S$7:$V$505,4,FALSE)</f>
        <v>9</v>
      </c>
      <c r="AD155" s="54">
        <f t="shared" si="120"/>
        <v>1071.0173000899999</v>
      </c>
      <c r="AE155" s="54">
        <f t="shared" si="121"/>
        <v>10</v>
      </c>
      <c r="AF155" s="54">
        <f t="shared" si="122"/>
        <v>1</v>
      </c>
      <c r="AG155" s="59"/>
      <c r="AH155" s="59"/>
      <c r="AI155" s="59"/>
      <c r="AJ155" s="59">
        <f t="shared" si="123"/>
        <v>0</v>
      </c>
      <c r="AK155" s="59">
        <f t="shared" si="124"/>
        <v>8</v>
      </c>
      <c r="AL155" s="59">
        <f t="shared" si="125"/>
        <v>0</v>
      </c>
    </row>
    <row r="156" spans="2:58" ht="8" x14ac:dyDescent="0.2">
      <c r="B156" s="53" t="s">
        <v>633</v>
      </c>
      <c r="C156" s="53"/>
      <c r="D156" s="54"/>
      <c r="E156" s="54"/>
      <c r="F156" s="54">
        <f t="shared" si="108"/>
        <v>9</v>
      </c>
      <c r="G156" s="54">
        <f t="shared" si="109"/>
        <v>2493</v>
      </c>
      <c r="H156" s="55">
        <f t="shared" si="110"/>
        <v>498.6</v>
      </c>
      <c r="I156" s="59">
        <v>0</v>
      </c>
      <c r="J156" s="59">
        <v>0</v>
      </c>
      <c r="K156" s="59">
        <v>0</v>
      </c>
      <c r="L156" s="59">
        <f t="shared" si="111"/>
        <v>0</v>
      </c>
      <c r="M156" s="59">
        <f t="shared" si="112"/>
        <v>14</v>
      </c>
      <c r="N156" s="59">
        <f t="shared" si="113"/>
        <v>0</v>
      </c>
      <c r="O156" s="54">
        <f>VLOOKUP($B156,Nov!$S$7:$V$506,2,FALSE)</f>
        <v>873</v>
      </c>
      <c r="P156" s="54">
        <f>VLOOKUP($B156,Nov!$S$7:$V$506,3,FALSE)</f>
        <v>160</v>
      </c>
      <c r="Q156" s="54">
        <f>VLOOKUP($B156,Nov!$S$7:$V$506,4,FALSE)</f>
        <v>4</v>
      </c>
      <c r="R156" s="54">
        <f t="shared" si="114"/>
        <v>873.01600003999999</v>
      </c>
      <c r="S156" s="54">
        <f t="shared" si="115"/>
        <v>14</v>
      </c>
      <c r="T156" s="54">
        <f t="shared" si="116"/>
        <v>0</v>
      </c>
      <c r="U156" s="59">
        <v>0</v>
      </c>
      <c r="V156" s="59">
        <v>0</v>
      </c>
      <c r="W156" s="59">
        <v>0</v>
      </c>
      <c r="X156" s="59">
        <f t="shared" si="117"/>
        <v>0</v>
      </c>
      <c r="Y156" s="59">
        <f t="shared" si="118"/>
        <v>13</v>
      </c>
      <c r="Z156" s="59">
        <f t="shared" si="119"/>
        <v>0</v>
      </c>
      <c r="AA156" s="54">
        <f>VLOOKUP($B156,Feb!$S$7:$V$505,2,FALSE)</f>
        <v>1034</v>
      </c>
      <c r="AB156" s="54">
        <f>VLOOKUP($B156,Feb!$S$7:$V$505,3,FALSE)</f>
        <v>172</v>
      </c>
      <c r="AC156" s="54">
        <f>VLOOKUP($B156,Feb!$S$7:$V$505,4,FALSE)</f>
        <v>11</v>
      </c>
      <c r="AD156" s="54">
        <f t="shared" si="120"/>
        <v>1034.01720011</v>
      </c>
      <c r="AE156" s="54">
        <f t="shared" si="121"/>
        <v>11</v>
      </c>
      <c r="AF156" s="54">
        <f t="shared" si="122"/>
        <v>0</v>
      </c>
      <c r="AG156" s="59">
        <f>VLOOKUP($B156,Mar!$S$7:$V$505,2,FALSE)</f>
        <v>586</v>
      </c>
      <c r="AH156" s="59">
        <f>VLOOKUP($B156,Mar!$S$7:$V$505,3,FALSE)</f>
        <v>107</v>
      </c>
      <c r="AI156" s="59">
        <f>VLOOKUP($B156,Mar!$S$7:$V$505,4,FALSE)</f>
        <v>4</v>
      </c>
      <c r="AJ156" s="59">
        <f t="shared" si="123"/>
        <v>586.01070004000007</v>
      </c>
      <c r="AK156" s="59">
        <f t="shared" si="124"/>
        <v>2</v>
      </c>
      <c r="AL156" s="59">
        <f t="shared" si="125"/>
        <v>9</v>
      </c>
    </row>
    <row r="157" spans="2:58" ht="8" x14ac:dyDescent="0.2">
      <c r="B157" s="53" t="s">
        <v>630</v>
      </c>
      <c r="C157" s="53"/>
      <c r="D157" s="54"/>
      <c r="E157" s="54"/>
      <c r="F157" s="54">
        <f t="shared" si="108"/>
        <v>8</v>
      </c>
      <c r="G157" s="54">
        <f t="shared" si="109"/>
        <v>2055</v>
      </c>
      <c r="H157" s="55">
        <f t="shared" si="110"/>
        <v>513.75</v>
      </c>
      <c r="I157" s="59">
        <f>VLOOKUP($B157,SeptOct!$S$7:$V$506,2,FALSE)</f>
        <v>567</v>
      </c>
      <c r="J157" s="59">
        <f>VLOOKUP($B157,SeptOct!$S$7:$V$506,3,FALSE)</f>
        <v>128</v>
      </c>
      <c r="K157" s="59">
        <f>VLOOKUP($B157,SeptOct!$S$7:$V$506,4,FALSE)</f>
        <v>3</v>
      </c>
      <c r="L157" s="59">
        <f t="shared" si="111"/>
        <v>567.01280002999999</v>
      </c>
      <c r="M157" s="59">
        <f t="shared" si="112"/>
        <v>7</v>
      </c>
      <c r="N157" s="59">
        <f t="shared" si="113"/>
        <v>4</v>
      </c>
      <c r="O157" s="54">
        <f>VLOOKUP($B157,Nov!$S$7:$V$506,2,FALSE)</f>
        <v>749</v>
      </c>
      <c r="P157" s="54">
        <f>VLOOKUP($B157,Nov!$S$7:$V$506,3,FALSE)</f>
        <v>141</v>
      </c>
      <c r="Q157" s="54">
        <f>VLOOKUP($B157,Nov!$S$7:$V$506,4,FALSE)</f>
        <v>1</v>
      </c>
      <c r="R157" s="54">
        <f t="shared" si="114"/>
        <v>749.01410000999999</v>
      </c>
      <c r="S157" s="54">
        <f t="shared" si="115"/>
        <v>17</v>
      </c>
      <c r="T157" s="54">
        <f t="shared" si="116"/>
        <v>0</v>
      </c>
      <c r="U157" s="59">
        <f>VLOOKUP($B157,DecJan!$S$7:$V$506,2,FALSE)</f>
        <v>739</v>
      </c>
      <c r="V157" s="59">
        <f>VLOOKUP($B157,DecJan!$S$7:$V$506,3,FALSE)</f>
        <v>146</v>
      </c>
      <c r="W157" s="59">
        <f>VLOOKUP($B157,DecJan!$S$7:$V$506,4,FALSE)</f>
        <v>5</v>
      </c>
      <c r="X157" s="59">
        <f t="shared" si="117"/>
        <v>739.01460005000001</v>
      </c>
      <c r="Y157" s="59">
        <f t="shared" si="118"/>
        <v>7</v>
      </c>
      <c r="Z157" s="59">
        <f t="shared" si="119"/>
        <v>4</v>
      </c>
      <c r="AA157" s="54">
        <v>0</v>
      </c>
      <c r="AB157" s="54">
        <v>0</v>
      </c>
      <c r="AC157" s="54">
        <v>0</v>
      </c>
      <c r="AD157" s="54">
        <f t="shared" si="120"/>
        <v>0</v>
      </c>
      <c r="AE157" s="54">
        <f t="shared" si="121"/>
        <v>25</v>
      </c>
      <c r="AF157" s="54">
        <f t="shared" si="122"/>
        <v>0</v>
      </c>
      <c r="AG157" s="59"/>
      <c r="AH157" s="59"/>
      <c r="AI157" s="59"/>
      <c r="AJ157" s="59">
        <f t="shared" si="123"/>
        <v>0</v>
      </c>
      <c r="AK157" s="59">
        <f t="shared" si="124"/>
        <v>8</v>
      </c>
      <c r="AL157" s="59">
        <f t="shared" si="125"/>
        <v>0</v>
      </c>
    </row>
    <row r="158" spans="2:58" ht="8" x14ac:dyDescent="0.2">
      <c r="B158" s="53" t="s">
        <v>639</v>
      </c>
      <c r="C158" s="53"/>
      <c r="D158" s="54"/>
      <c r="E158" s="54"/>
      <c r="F158" s="54">
        <f t="shared" si="108"/>
        <v>8</v>
      </c>
      <c r="G158" s="54">
        <f t="shared" si="109"/>
        <v>1803</v>
      </c>
      <c r="H158" s="55">
        <f t="shared" si="110"/>
        <v>360.6</v>
      </c>
      <c r="I158" s="59">
        <v>0</v>
      </c>
      <c r="J158" s="59">
        <v>0</v>
      </c>
      <c r="K158" s="59">
        <v>0</v>
      </c>
      <c r="L158" s="59">
        <f t="shared" si="111"/>
        <v>0</v>
      </c>
      <c r="M158" s="59">
        <f t="shared" si="112"/>
        <v>14</v>
      </c>
      <c r="N158" s="59">
        <f t="shared" si="113"/>
        <v>0</v>
      </c>
      <c r="O158" s="54">
        <f>VLOOKUP($B158,Nov!$S$7:$V$506,2,FALSE)</f>
        <v>610</v>
      </c>
      <c r="P158" s="54">
        <f>VLOOKUP($B158,Nov!$S$7:$V$506,3,FALSE)</f>
        <v>114</v>
      </c>
      <c r="Q158" s="54">
        <f>VLOOKUP($B158,Nov!$S$7:$V$506,4,FALSE)</f>
        <v>1</v>
      </c>
      <c r="R158" s="54">
        <f t="shared" si="114"/>
        <v>610.01140000999999</v>
      </c>
      <c r="S158" s="54">
        <f t="shared" si="115"/>
        <v>22</v>
      </c>
      <c r="T158" s="54">
        <f t="shared" si="116"/>
        <v>0</v>
      </c>
      <c r="U158" s="59">
        <v>0</v>
      </c>
      <c r="V158" s="59">
        <v>0</v>
      </c>
      <c r="W158" s="59">
        <v>0</v>
      </c>
      <c r="X158" s="59">
        <f t="shared" si="117"/>
        <v>0</v>
      </c>
      <c r="Y158" s="59">
        <f t="shared" si="118"/>
        <v>13</v>
      </c>
      <c r="Z158" s="59">
        <f t="shared" si="119"/>
        <v>0</v>
      </c>
      <c r="AA158" s="54">
        <f>VLOOKUP($B158,Feb!$S$7:$V$505,2,FALSE)</f>
        <v>725</v>
      </c>
      <c r="AB158" s="54">
        <f>VLOOKUP($B158,Feb!$S$7:$V$505,3,FALSE)</f>
        <v>120</v>
      </c>
      <c r="AC158" s="54">
        <f>VLOOKUP($B158,Feb!$S$7:$V$505,4,FALSE)</f>
        <v>3</v>
      </c>
      <c r="AD158" s="54">
        <f t="shared" si="120"/>
        <v>725.01200002999997</v>
      </c>
      <c r="AE158" s="54">
        <f t="shared" si="121"/>
        <v>17</v>
      </c>
      <c r="AF158" s="54">
        <f t="shared" si="122"/>
        <v>0</v>
      </c>
      <c r="AG158" s="59">
        <f>VLOOKUP($B158,Mar!$S$7:$V$505,2,FALSE)</f>
        <v>468</v>
      </c>
      <c r="AH158" s="59">
        <f>VLOOKUP($B158,Mar!$S$7:$V$505,3,FALSE)</f>
        <v>60</v>
      </c>
      <c r="AI158" s="59">
        <f>VLOOKUP($B158,Mar!$S$7:$V$505,4,FALSE)</f>
        <v>10</v>
      </c>
      <c r="AJ158" s="59">
        <f t="shared" si="123"/>
        <v>468.00600009999999</v>
      </c>
      <c r="AK158" s="59">
        <f t="shared" si="124"/>
        <v>3</v>
      </c>
      <c r="AL158" s="59">
        <f t="shared" si="125"/>
        <v>8</v>
      </c>
    </row>
    <row r="159" spans="2:58" ht="8" x14ac:dyDescent="0.2">
      <c r="B159" s="53" t="s">
        <v>611</v>
      </c>
      <c r="C159" s="53"/>
      <c r="D159" s="54"/>
      <c r="E159" s="54"/>
      <c r="F159" s="54">
        <f t="shared" si="108"/>
        <v>7</v>
      </c>
      <c r="G159" s="54">
        <f t="shared" si="109"/>
        <v>1701</v>
      </c>
      <c r="H159" s="55">
        <f t="shared" si="110"/>
        <v>425.25</v>
      </c>
      <c r="I159" s="59">
        <f>VLOOKUP($B159,SeptOct!$S$7:$V$506,2,FALSE)</f>
        <v>759</v>
      </c>
      <c r="J159" s="59">
        <f>VLOOKUP($B159,SeptOct!$S$7:$V$506,3,FALSE)</f>
        <v>151</v>
      </c>
      <c r="K159" s="59">
        <f>VLOOKUP($B159,SeptOct!$S$7:$V$506,4,FALSE)</f>
        <v>9</v>
      </c>
      <c r="L159" s="59">
        <f t="shared" si="111"/>
        <v>759.01510008999992</v>
      </c>
      <c r="M159" s="59">
        <f t="shared" si="112"/>
        <v>4</v>
      </c>
      <c r="N159" s="59">
        <f t="shared" si="113"/>
        <v>7</v>
      </c>
      <c r="O159" s="54">
        <f>VLOOKUP($B159,Nov!$S$7:$V$506,2,FALSE)</f>
        <v>770</v>
      </c>
      <c r="P159" s="54">
        <f>VLOOKUP($B159,Nov!$S$7:$V$506,3,FALSE)</f>
        <v>144</v>
      </c>
      <c r="Q159" s="54">
        <f>VLOOKUP($B159,Nov!$S$7:$V$506,4,FALSE)</f>
        <v>5</v>
      </c>
      <c r="R159" s="54">
        <f t="shared" si="114"/>
        <v>770.01440005000006</v>
      </c>
      <c r="S159" s="54">
        <f t="shared" si="115"/>
        <v>16</v>
      </c>
      <c r="T159" s="54">
        <f t="shared" si="116"/>
        <v>0</v>
      </c>
      <c r="U159" s="59">
        <v>0</v>
      </c>
      <c r="V159" s="59">
        <v>0</v>
      </c>
      <c r="W159" s="59">
        <v>0</v>
      </c>
      <c r="X159" s="59">
        <f t="shared" si="117"/>
        <v>0</v>
      </c>
      <c r="Y159" s="59">
        <f t="shared" si="118"/>
        <v>13</v>
      </c>
      <c r="Z159" s="59">
        <f t="shared" si="119"/>
        <v>0</v>
      </c>
      <c r="AA159" s="54">
        <f>VLOOKUP($B159,Feb!$S$7:$V$505,2,FALSE)</f>
        <v>172</v>
      </c>
      <c r="AB159" s="54">
        <f>VLOOKUP($B159,Feb!$S$7:$V$505,3,FALSE)</f>
        <v>41</v>
      </c>
      <c r="AC159" s="54">
        <f>VLOOKUP($B159,Feb!$S$7:$V$505,4,FALSE)</f>
        <v>0</v>
      </c>
      <c r="AD159" s="54">
        <f t="shared" si="120"/>
        <v>172.00409999999999</v>
      </c>
      <c r="AE159" s="54">
        <f t="shared" si="121"/>
        <v>23</v>
      </c>
      <c r="AF159" s="54">
        <f t="shared" si="122"/>
        <v>0</v>
      </c>
      <c r="AG159" s="59"/>
      <c r="AH159" s="59"/>
      <c r="AI159" s="59"/>
      <c r="AJ159" s="59">
        <f t="shared" si="123"/>
        <v>0</v>
      </c>
      <c r="AK159" s="59">
        <f t="shared" si="124"/>
        <v>8</v>
      </c>
      <c r="AL159" s="59">
        <f t="shared" si="125"/>
        <v>0</v>
      </c>
    </row>
    <row r="160" spans="2:58" ht="8" x14ac:dyDescent="0.2">
      <c r="B160" s="53" t="s">
        <v>638</v>
      </c>
      <c r="C160" s="53"/>
      <c r="D160" s="54"/>
      <c r="E160" s="54"/>
      <c r="F160" s="54">
        <f t="shared" si="108"/>
        <v>6</v>
      </c>
      <c r="G160" s="54">
        <f t="shared" si="109"/>
        <v>949</v>
      </c>
      <c r="H160" s="55">
        <f t="shared" si="110"/>
        <v>189.8</v>
      </c>
      <c r="I160" s="59">
        <v>0</v>
      </c>
      <c r="J160" s="59">
        <v>0</v>
      </c>
      <c r="K160" s="59">
        <v>0</v>
      </c>
      <c r="L160" s="59">
        <f t="shared" si="111"/>
        <v>0</v>
      </c>
      <c r="M160" s="59">
        <f t="shared" si="112"/>
        <v>14</v>
      </c>
      <c r="N160" s="59">
        <f t="shared" si="113"/>
        <v>0</v>
      </c>
      <c r="O160" s="54">
        <v>0</v>
      </c>
      <c r="P160" s="54">
        <v>0</v>
      </c>
      <c r="Q160" s="54">
        <v>0</v>
      </c>
      <c r="R160" s="54">
        <f t="shared" si="114"/>
        <v>0</v>
      </c>
      <c r="S160" s="54">
        <f t="shared" si="115"/>
        <v>31</v>
      </c>
      <c r="T160" s="54">
        <f t="shared" si="116"/>
        <v>0</v>
      </c>
      <c r="U160" s="59">
        <f>VLOOKUP($B160,DecJan!$S$7:$V$506,2,FALSE)</f>
        <v>249</v>
      </c>
      <c r="V160" s="59">
        <f>VLOOKUP($B160,DecJan!$S$7:$V$506,3,FALSE)</f>
        <v>49</v>
      </c>
      <c r="W160" s="59">
        <f>VLOOKUP($B160,DecJan!$S$7:$V$506,4,FALSE)</f>
        <v>1</v>
      </c>
      <c r="X160" s="59">
        <f t="shared" si="117"/>
        <v>249.00490001</v>
      </c>
      <c r="Y160" s="59">
        <f t="shared" si="118"/>
        <v>10</v>
      </c>
      <c r="Z160" s="59">
        <f t="shared" si="119"/>
        <v>1</v>
      </c>
      <c r="AA160" s="54">
        <f>VLOOKUP($B160,Feb!$S$7:$V$505,2,FALSE)</f>
        <v>359</v>
      </c>
      <c r="AB160" s="54">
        <f>VLOOKUP($B160,Feb!$S$7:$V$505,3,FALSE)</f>
        <v>60</v>
      </c>
      <c r="AC160" s="54">
        <f>VLOOKUP($B160,Feb!$S$7:$V$505,4,FALSE)</f>
        <v>5</v>
      </c>
      <c r="AD160" s="54">
        <f t="shared" si="120"/>
        <v>359.00600004999995</v>
      </c>
      <c r="AE160" s="54">
        <f t="shared" si="121"/>
        <v>19</v>
      </c>
      <c r="AF160" s="54">
        <f t="shared" si="122"/>
        <v>0</v>
      </c>
      <c r="AG160" s="59">
        <f>VLOOKUP($B160,Mar!$S$7:$V$505,2,FALSE)</f>
        <v>341</v>
      </c>
      <c r="AH160" s="59">
        <f>VLOOKUP($B160,Mar!$S$7:$V$505,3,FALSE)</f>
        <v>57</v>
      </c>
      <c r="AI160" s="59">
        <f>VLOOKUP($B160,Mar!$S$7:$V$505,4,FALSE)</f>
        <v>0</v>
      </c>
      <c r="AJ160" s="59">
        <f t="shared" si="123"/>
        <v>341.00569999999999</v>
      </c>
      <c r="AK160" s="59">
        <f t="shared" si="124"/>
        <v>6</v>
      </c>
      <c r="AL160" s="59">
        <f t="shared" si="125"/>
        <v>5</v>
      </c>
    </row>
    <row r="161" spans="2:38" ht="8" x14ac:dyDescent="0.2">
      <c r="B161" s="53" t="s">
        <v>629</v>
      </c>
      <c r="C161" s="53"/>
      <c r="D161" s="54"/>
      <c r="E161" s="54"/>
      <c r="F161" s="54">
        <f t="shared" si="108"/>
        <v>6</v>
      </c>
      <c r="G161" s="54">
        <f t="shared" si="109"/>
        <v>545</v>
      </c>
      <c r="H161" s="55">
        <f t="shared" si="110"/>
        <v>109</v>
      </c>
      <c r="I161" s="59">
        <v>0</v>
      </c>
      <c r="J161" s="59">
        <v>0</v>
      </c>
      <c r="K161" s="59">
        <v>0</v>
      </c>
      <c r="L161" s="59">
        <f t="shared" si="111"/>
        <v>0</v>
      </c>
      <c r="M161" s="59">
        <f t="shared" si="112"/>
        <v>14</v>
      </c>
      <c r="N161" s="59">
        <f t="shared" si="113"/>
        <v>0</v>
      </c>
      <c r="O161" s="54">
        <v>0</v>
      </c>
      <c r="P161" s="54">
        <v>0</v>
      </c>
      <c r="Q161" s="54">
        <v>0</v>
      </c>
      <c r="R161" s="54">
        <f t="shared" si="114"/>
        <v>0</v>
      </c>
      <c r="S161" s="54">
        <f t="shared" si="115"/>
        <v>31</v>
      </c>
      <c r="T161" s="54">
        <f t="shared" si="116"/>
        <v>0</v>
      </c>
      <c r="U161" s="59">
        <f>VLOOKUP($B161,DecJan!$S$7:$V$506,2,FALSE)</f>
        <v>287</v>
      </c>
      <c r="V161" s="59">
        <f>VLOOKUP($B161,DecJan!$S$7:$V$506,3,FALSE)</f>
        <v>55</v>
      </c>
      <c r="W161" s="59">
        <f>VLOOKUP($B161,DecJan!$S$7:$V$506,4,FALSE)</f>
        <v>2</v>
      </c>
      <c r="X161" s="59">
        <f t="shared" si="117"/>
        <v>287.00550002</v>
      </c>
      <c r="Y161" s="59">
        <f t="shared" si="118"/>
        <v>9</v>
      </c>
      <c r="Z161" s="59">
        <f t="shared" si="119"/>
        <v>2</v>
      </c>
      <c r="AA161" s="54">
        <v>0</v>
      </c>
      <c r="AB161" s="54">
        <v>0</v>
      </c>
      <c r="AC161" s="54">
        <v>0</v>
      </c>
      <c r="AD161" s="54">
        <f t="shared" si="120"/>
        <v>0</v>
      </c>
      <c r="AE161" s="54">
        <f t="shared" si="121"/>
        <v>25</v>
      </c>
      <c r="AF161" s="54">
        <f t="shared" si="122"/>
        <v>0</v>
      </c>
      <c r="AG161" s="59">
        <f>VLOOKUP($B161,Mar!$S$7:$V$505,2,FALSE)</f>
        <v>258</v>
      </c>
      <c r="AH161" s="59">
        <f>VLOOKUP($B161,Mar!$S$7:$V$505,3,FALSE)</f>
        <v>52</v>
      </c>
      <c r="AI161" s="59">
        <f>VLOOKUP($B161,Mar!$S$7:$V$505,4,FALSE)</f>
        <v>0</v>
      </c>
      <c r="AJ161" s="59">
        <f t="shared" si="123"/>
        <v>258.0052</v>
      </c>
      <c r="AK161" s="59">
        <f t="shared" si="124"/>
        <v>7</v>
      </c>
      <c r="AL161" s="59">
        <f t="shared" si="125"/>
        <v>4</v>
      </c>
    </row>
    <row r="162" spans="2:38" ht="8" x14ac:dyDescent="0.2">
      <c r="B162" s="53" t="s">
        <v>641</v>
      </c>
      <c r="C162" s="53"/>
      <c r="D162" s="54"/>
      <c r="E162" s="54"/>
      <c r="F162" s="54">
        <f t="shared" si="108"/>
        <v>5</v>
      </c>
      <c r="G162" s="54">
        <f t="shared" si="109"/>
        <v>2270</v>
      </c>
      <c r="H162" s="55">
        <f t="shared" si="110"/>
        <v>567.5</v>
      </c>
      <c r="I162" s="59">
        <v>0</v>
      </c>
      <c r="J162" s="59">
        <v>0</v>
      </c>
      <c r="K162" s="59">
        <v>0</v>
      </c>
      <c r="L162" s="59">
        <f t="shared" si="111"/>
        <v>0</v>
      </c>
      <c r="M162" s="59">
        <f t="shared" si="112"/>
        <v>14</v>
      </c>
      <c r="N162" s="59">
        <f t="shared" si="113"/>
        <v>0</v>
      </c>
      <c r="O162" s="54">
        <f>VLOOKUP($B162,Nov!$S$7:$V$506,2,FALSE)</f>
        <v>736</v>
      </c>
      <c r="P162" s="54">
        <f>VLOOKUP($B162,Nov!$S$7:$V$506,3,FALSE)</f>
        <v>117</v>
      </c>
      <c r="Q162" s="54">
        <f>VLOOKUP($B162,Nov!$S$7:$V$506,4,FALSE)</f>
        <v>9</v>
      </c>
      <c r="R162" s="54">
        <f t="shared" si="114"/>
        <v>736.01170008999998</v>
      </c>
      <c r="S162" s="54">
        <f t="shared" si="115"/>
        <v>18</v>
      </c>
      <c r="T162" s="54">
        <f t="shared" si="116"/>
        <v>0</v>
      </c>
      <c r="U162" s="59">
        <f>VLOOKUP($B162,DecJan!$S$7:$V$506,2,FALSE)</f>
        <v>445</v>
      </c>
      <c r="V162" s="59">
        <f>VLOOKUP($B162,DecJan!$S$7:$V$506,3,FALSE)</f>
        <v>59</v>
      </c>
      <c r="W162" s="59">
        <f>VLOOKUP($B162,DecJan!$S$7:$V$506,4,FALSE)</f>
        <v>5</v>
      </c>
      <c r="X162" s="59">
        <f t="shared" si="117"/>
        <v>445.00590004999998</v>
      </c>
      <c r="Y162" s="59">
        <f t="shared" si="118"/>
        <v>8</v>
      </c>
      <c r="Z162" s="59">
        <f t="shared" si="119"/>
        <v>3</v>
      </c>
      <c r="AA162" s="54">
        <f>VLOOKUP($B162,Feb!$S$7:$V$505,2,FALSE)</f>
        <v>1089</v>
      </c>
      <c r="AB162" s="54">
        <f>VLOOKUP($B162,Feb!$S$7:$V$505,3,FALSE)</f>
        <v>164</v>
      </c>
      <c r="AC162" s="54">
        <f>VLOOKUP($B162,Feb!$S$7:$V$505,4,FALSE)</f>
        <v>10</v>
      </c>
      <c r="AD162" s="54">
        <f t="shared" si="120"/>
        <v>1089.0164001000001</v>
      </c>
      <c r="AE162" s="54">
        <f t="shared" si="121"/>
        <v>9</v>
      </c>
      <c r="AF162" s="54">
        <f t="shared" si="122"/>
        <v>2</v>
      </c>
      <c r="AG162" s="59"/>
      <c r="AH162" s="59"/>
      <c r="AI162" s="59"/>
      <c r="AJ162" s="59">
        <f t="shared" si="123"/>
        <v>0</v>
      </c>
      <c r="AK162" s="59">
        <f t="shared" si="124"/>
        <v>8</v>
      </c>
      <c r="AL162" s="59">
        <f t="shared" si="125"/>
        <v>0</v>
      </c>
    </row>
    <row r="163" spans="2:38" ht="8" x14ac:dyDescent="0.2">
      <c r="B163" s="53" t="s">
        <v>612</v>
      </c>
      <c r="C163" s="53"/>
      <c r="D163" s="54"/>
      <c r="E163" s="54"/>
      <c r="F163" s="54">
        <f t="shared" si="108"/>
        <v>5</v>
      </c>
      <c r="G163" s="54">
        <f t="shared" si="109"/>
        <v>933</v>
      </c>
      <c r="H163" s="55">
        <f t="shared" si="110"/>
        <v>233.25</v>
      </c>
      <c r="I163" s="59">
        <f>VLOOKUP($B163,SeptOct!$S$7:$V$506,2,FALSE)</f>
        <v>584</v>
      </c>
      <c r="J163" s="59">
        <f>VLOOKUP($B163,SeptOct!$S$7:$V$506,3,FALSE)</f>
        <v>151</v>
      </c>
      <c r="K163" s="59">
        <f>VLOOKUP($B163,SeptOct!$S$7:$V$506,4,FALSE)</f>
        <v>4</v>
      </c>
      <c r="L163" s="59">
        <f t="shared" si="111"/>
        <v>584.01510003999999</v>
      </c>
      <c r="M163" s="59">
        <f t="shared" si="112"/>
        <v>6</v>
      </c>
      <c r="N163" s="59">
        <f t="shared" si="113"/>
        <v>5</v>
      </c>
      <c r="O163" s="54">
        <f>VLOOKUP($B163,Nov!$S$7:$V$506,2,FALSE)</f>
        <v>349</v>
      </c>
      <c r="P163" s="54">
        <f>VLOOKUP($B163,Nov!$S$7:$V$506,3,FALSE)</f>
        <v>79</v>
      </c>
      <c r="Q163" s="54">
        <f>VLOOKUP($B163,Nov!$S$7:$V$506,4,FALSE)</f>
        <v>2</v>
      </c>
      <c r="R163" s="54">
        <f t="shared" si="114"/>
        <v>349.00790002000002</v>
      </c>
      <c r="S163" s="54">
        <f t="shared" si="115"/>
        <v>27</v>
      </c>
      <c r="T163" s="54">
        <f t="shared" si="116"/>
        <v>0</v>
      </c>
      <c r="U163" s="59">
        <v>0</v>
      </c>
      <c r="V163" s="59">
        <v>0</v>
      </c>
      <c r="W163" s="59">
        <v>0</v>
      </c>
      <c r="X163" s="59">
        <f t="shared" si="117"/>
        <v>0</v>
      </c>
      <c r="Y163" s="59">
        <f t="shared" si="118"/>
        <v>13</v>
      </c>
      <c r="Z163" s="59">
        <f t="shared" si="119"/>
        <v>0</v>
      </c>
      <c r="AA163" s="54">
        <v>0</v>
      </c>
      <c r="AB163" s="54">
        <v>0</v>
      </c>
      <c r="AC163" s="54">
        <v>0</v>
      </c>
      <c r="AD163" s="54">
        <f t="shared" si="120"/>
        <v>0</v>
      </c>
      <c r="AE163" s="54">
        <f t="shared" si="121"/>
        <v>25</v>
      </c>
      <c r="AF163" s="54">
        <f t="shared" si="122"/>
        <v>0</v>
      </c>
      <c r="AG163" s="59"/>
      <c r="AH163" s="59"/>
      <c r="AI163" s="59"/>
      <c r="AJ163" s="59">
        <f t="shared" si="123"/>
        <v>0</v>
      </c>
      <c r="AK163" s="59">
        <f t="shared" si="124"/>
        <v>8</v>
      </c>
      <c r="AL163" s="59">
        <f t="shared" si="125"/>
        <v>0</v>
      </c>
    </row>
    <row r="164" spans="2:38" ht="8" x14ac:dyDescent="0.2">
      <c r="B164" s="53" t="s">
        <v>624</v>
      </c>
      <c r="C164" s="53"/>
      <c r="D164" s="54"/>
      <c r="E164" s="54"/>
      <c r="F164" s="54">
        <f t="shared" si="108"/>
        <v>3</v>
      </c>
      <c r="G164" s="54">
        <f t="shared" si="109"/>
        <v>2443</v>
      </c>
      <c r="H164" s="55">
        <f t="shared" si="110"/>
        <v>610.75</v>
      </c>
      <c r="I164" s="59">
        <f>VLOOKUP($B164,SeptOct!$S$7:$V$506,2,FALSE)</f>
        <v>528</v>
      </c>
      <c r="J164" s="59">
        <f>VLOOKUP($B164,SeptOct!$S$7:$V$506,3,FALSE)</f>
        <v>114</v>
      </c>
      <c r="K164" s="59">
        <f>VLOOKUP($B164,SeptOct!$S$7:$V$506,4,FALSE)</f>
        <v>2</v>
      </c>
      <c r="L164" s="59">
        <f t="shared" si="111"/>
        <v>528.01140002</v>
      </c>
      <c r="M164" s="59">
        <f t="shared" si="112"/>
        <v>8</v>
      </c>
      <c r="N164" s="59">
        <f t="shared" si="113"/>
        <v>3</v>
      </c>
      <c r="O164" s="54">
        <f>VLOOKUP($B164,Nov!$S$7:$V$506,2,FALSE)</f>
        <v>897</v>
      </c>
      <c r="P164" s="54">
        <f>VLOOKUP($B164,Nov!$S$7:$V$506,3,FALSE)</f>
        <v>161</v>
      </c>
      <c r="Q164" s="54">
        <f>VLOOKUP($B164,Nov!$S$7:$V$506,4,FALSE)</f>
        <v>7</v>
      </c>
      <c r="R164" s="54">
        <f t="shared" si="114"/>
        <v>897.01610007000011</v>
      </c>
      <c r="S164" s="54">
        <f t="shared" si="115"/>
        <v>12</v>
      </c>
      <c r="T164" s="54">
        <f t="shared" si="116"/>
        <v>0</v>
      </c>
      <c r="U164" s="59">
        <v>0</v>
      </c>
      <c r="V164" s="59">
        <v>0</v>
      </c>
      <c r="W164" s="59">
        <v>0</v>
      </c>
      <c r="X164" s="59">
        <f t="shared" si="117"/>
        <v>0</v>
      </c>
      <c r="Y164" s="59">
        <f t="shared" si="118"/>
        <v>13</v>
      </c>
      <c r="Z164" s="59">
        <f t="shared" si="119"/>
        <v>0</v>
      </c>
      <c r="AA164" s="54">
        <f>VLOOKUP($B164,Feb!$S$7:$V$505,2,FALSE)</f>
        <v>1018</v>
      </c>
      <c r="AB164" s="54">
        <f>VLOOKUP($B164,Feb!$S$7:$V$505,3,FALSE)</f>
        <v>170</v>
      </c>
      <c r="AC164" s="54">
        <f>VLOOKUP($B164,Feb!$S$7:$V$505,4,FALSE)</f>
        <v>7</v>
      </c>
      <c r="AD164" s="54">
        <f t="shared" si="120"/>
        <v>1018.0170000700001</v>
      </c>
      <c r="AE164" s="54">
        <f t="shared" si="121"/>
        <v>12</v>
      </c>
      <c r="AF164" s="54">
        <f t="shared" si="122"/>
        <v>0</v>
      </c>
      <c r="AG164" s="59"/>
      <c r="AH164" s="59"/>
      <c r="AI164" s="59"/>
      <c r="AJ164" s="59">
        <f t="shared" si="123"/>
        <v>0</v>
      </c>
      <c r="AK164" s="59">
        <f t="shared" si="124"/>
        <v>8</v>
      </c>
      <c r="AL164" s="59">
        <f t="shared" si="125"/>
        <v>0</v>
      </c>
    </row>
    <row r="165" spans="2:38" ht="8" x14ac:dyDescent="0.2">
      <c r="B165" s="53" t="s">
        <v>607</v>
      </c>
      <c r="C165" s="53"/>
      <c r="D165" s="54"/>
      <c r="E165" s="54"/>
      <c r="F165" s="54">
        <f t="shared" si="108"/>
        <v>3</v>
      </c>
      <c r="G165" s="54">
        <f t="shared" si="109"/>
        <v>1913</v>
      </c>
      <c r="H165" s="55">
        <f t="shared" si="110"/>
        <v>478.25</v>
      </c>
      <c r="I165" s="59">
        <v>0</v>
      </c>
      <c r="J165" s="59">
        <v>0</v>
      </c>
      <c r="K165" s="59">
        <v>0</v>
      </c>
      <c r="L165" s="59">
        <f t="shared" si="111"/>
        <v>0</v>
      </c>
      <c r="M165" s="59">
        <f t="shared" si="112"/>
        <v>14</v>
      </c>
      <c r="N165" s="59">
        <f t="shared" si="113"/>
        <v>0</v>
      </c>
      <c r="O165" s="54">
        <f>VLOOKUP($B165,Nov!$S$7:$V$506,2,FALSE)</f>
        <v>982</v>
      </c>
      <c r="P165" s="54">
        <f>VLOOKUP($B165,Nov!$S$7:$V$506,3,FALSE)</f>
        <v>173</v>
      </c>
      <c r="Q165" s="54">
        <f>VLOOKUP($B165,Nov!$S$7:$V$506,4,FALSE)</f>
        <v>13</v>
      </c>
      <c r="R165" s="54">
        <f t="shared" si="114"/>
        <v>982.01730012999997</v>
      </c>
      <c r="S165" s="54">
        <f t="shared" si="115"/>
        <v>8</v>
      </c>
      <c r="T165" s="54">
        <f t="shared" si="116"/>
        <v>3</v>
      </c>
      <c r="U165" s="59">
        <v>0</v>
      </c>
      <c r="V165" s="59">
        <v>0</v>
      </c>
      <c r="W165" s="59">
        <v>0</v>
      </c>
      <c r="X165" s="59">
        <f t="shared" si="117"/>
        <v>0</v>
      </c>
      <c r="Y165" s="59">
        <f t="shared" si="118"/>
        <v>13</v>
      </c>
      <c r="Z165" s="59">
        <f t="shared" si="119"/>
        <v>0</v>
      </c>
      <c r="AA165" s="54">
        <f>VLOOKUP($B165,Feb!$S$7:$V$505,2,FALSE)</f>
        <v>931</v>
      </c>
      <c r="AB165" s="54">
        <f>VLOOKUP($B165,Feb!$S$7:$V$505,3,FALSE)</f>
        <v>167</v>
      </c>
      <c r="AC165" s="54">
        <f>VLOOKUP($B165,Feb!$S$7:$V$505,4,FALSE)</f>
        <v>3</v>
      </c>
      <c r="AD165" s="54">
        <f t="shared" si="120"/>
        <v>931.01670003000004</v>
      </c>
      <c r="AE165" s="54">
        <f t="shared" si="121"/>
        <v>14</v>
      </c>
      <c r="AF165" s="54">
        <f t="shared" si="122"/>
        <v>0</v>
      </c>
      <c r="AG165" s="59"/>
      <c r="AH165" s="59"/>
      <c r="AI165" s="59"/>
      <c r="AJ165" s="59">
        <f t="shared" si="123"/>
        <v>0</v>
      </c>
      <c r="AK165" s="59">
        <f t="shared" si="124"/>
        <v>8</v>
      </c>
      <c r="AL165" s="59">
        <f t="shared" si="125"/>
        <v>0</v>
      </c>
    </row>
    <row r="166" spans="2:38" ht="8" x14ac:dyDescent="0.2">
      <c r="B166" s="53" t="s">
        <v>607</v>
      </c>
      <c r="C166" s="53"/>
      <c r="D166" s="54"/>
      <c r="E166" s="54"/>
      <c r="F166" s="54">
        <f t="shared" si="108"/>
        <v>3</v>
      </c>
      <c r="G166" s="54">
        <f t="shared" si="109"/>
        <v>1913</v>
      </c>
      <c r="H166" s="55">
        <f t="shared" si="110"/>
        <v>478.25</v>
      </c>
      <c r="I166" s="59">
        <v>0</v>
      </c>
      <c r="J166" s="59">
        <v>0</v>
      </c>
      <c r="K166" s="59">
        <v>0</v>
      </c>
      <c r="L166" s="59">
        <f t="shared" si="111"/>
        <v>0</v>
      </c>
      <c r="M166" s="59">
        <f t="shared" si="112"/>
        <v>14</v>
      </c>
      <c r="N166" s="59">
        <f t="shared" si="113"/>
        <v>0</v>
      </c>
      <c r="O166" s="54">
        <f>VLOOKUP($B166,Nov!$S$7:$V$506,2,FALSE)</f>
        <v>982</v>
      </c>
      <c r="P166" s="54">
        <f>VLOOKUP($B166,Nov!$S$7:$V$506,3,FALSE)</f>
        <v>173</v>
      </c>
      <c r="Q166" s="54">
        <f>VLOOKUP($B166,Nov!$S$7:$V$506,4,FALSE)</f>
        <v>13</v>
      </c>
      <c r="R166" s="54">
        <f t="shared" si="114"/>
        <v>982.01730012999997</v>
      </c>
      <c r="S166" s="54">
        <f t="shared" si="115"/>
        <v>8</v>
      </c>
      <c r="T166" s="54">
        <f t="shared" si="116"/>
        <v>3</v>
      </c>
      <c r="U166" s="59">
        <v>0</v>
      </c>
      <c r="V166" s="59">
        <v>0</v>
      </c>
      <c r="W166" s="59">
        <v>0</v>
      </c>
      <c r="X166" s="59">
        <f t="shared" si="117"/>
        <v>0</v>
      </c>
      <c r="Y166" s="59">
        <f t="shared" si="118"/>
        <v>13</v>
      </c>
      <c r="Z166" s="59">
        <f t="shared" si="119"/>
        <v>0</v>
      </c>
      <c r="AA166" s="54">
        <f>VLOOKUP($B166,Feb!$S$7:$V$505,2,FALSE)</f>
        <v>931</v>
      </c>
      <c r="AB166" s="54">
        <f>VLOOKUP($B166,Feb!$S$7:$V$505,3,FALSE)</f>
        <v>167</v>
      </c>
      <c r="AC166" s="54">
        <f>VLOOKUP($B166,Feb!$S$7:$V$505,4,FALSE)</f>
        <v>3</v>
      </c>
      <c r="AD166" s="54">
        <f t="shared" si="120"/>
        <v>931.01670003000004</v>
      </c>
      <c r="AE166" s="54">
        <f t="shared" si="121"/>
        <v>14</v>
      </c>
      <c r="AF166" s="54">
        <f t="shared" si="122"/>
        <v>0</v>
      </c>
      <c r="AG166" s="59"/>
      <c r="AH166" s="59"/>
      <c r="AI166" s="59"/>
      <c r="AJ166" s="59">
        <f t="shared" si="123"/>
        <v>0</v>
      </c>
      <c r="AK166" s="59">
        <f t="shared" si="124"/>
        <v>8</v>
      </c>
      <c r="AL166" s="59">
        <f t="shared" si="125"/>
        <v>0</v>
      </c>
    </row>
    <row r="167" spans="2:38" ht="8" x14ac:dyDescent="0.2">
      <c r="B167" s="53" t="s">
        <v>620</v>
      </c>
      <c r="C167" s="53"/>
      <c r="D167" s="54"/>
      <c r="E167" s="54"/>
      <c r="F167" s="54">
        <f t="shared" si="108"/>
        <v>3</v>
      </c>
      <c r="G167" s="54">
        <f t="shared" si="109"/>
        <v>1311</v>
      </c>
      <c r="H167" s="55">
        <f t="shared" si="110"/>
        <v>327.75</v>
      </c>
      <c r="I167" s="59">
        <v>0</v>
      </c>
      <c r="J167" s="59">
        <v>0</v>
      </c>
      <c r="K167" s="59">
        <v>0</v>
      </c>
      <c r="L167" s="59">
        <f t="shared" si="111"/>
        <v>0</v>
      </c>
      <c r="M167" s="59">
        <f t="shared" si="112"/>
        <v>14</v>
      </c>
      <c r="N167" s="59">
        <f t="shared" si="113"/>
        <v>0</v>
      </c>
      <c r="O167" s="54">
        <v>0</v>
      </c>
      <c r="P167" s="54">
        <v>0</v>
      </c>
      <c r="Q167" s="54">
        <v>0</v>
      </c>
      <c r="R167" s="54">
        <f t="shared" si="114"/>
        <v>0</v>
      </c>
      <c r="S167" s="54">
        <f t="shared" si="115"/>
        <v>31</v>
      </c>
      <c r="T167" s="54">
        <f t="shared" si="116"/>
        <v>0</v>
      </c>
      <c r="U167" s="59">
        <f>VLOOKUP($B167,DecJan!$S$7:$V$506,2,FALSE)</f>
        <v>199</v>
      </c>
      <c r="V167" s="59">
        <f>VLOOKUP($B167,DecJan!$S$7:$V$506,3,FALSE)</f>
        <v>40</v>
      </c>
      <c r="W167" s="59">
        <f>VLOOKUP($B167,DecJan!$S$7:$V$506,4,FALSE)</f>
        <v>1</v>
      </c>
      <c r="X167" s="59">
        <f t="shared" si="117"/>
        <v>199.00400001</v>
      </c>
      <c r="Y167" s="59">
        <f t="shared" si="118"/>
        <v>11</v>
      </c>
      <c r="Z167" s="59">
        <f t="shared" si="119"/>
        <v>0</v>
      </c>
      <c r="AA167" s="54">
        <f>VLOOKUP($B167,Feb!$S$7:$V$505,2,FALSE)</f>
        <v>1112</v>
      </c>
      <c r="AB167" s="54">
        <f>VLOOKUP($B167,Feb!$S$7:$V$505,3,FALSE)</f>
        <v>176</v>
      </c>
      <c r="AC167" s="54">
        <f>VLOOKUP($B167,Feb!$S$7:$V$505,4,FALSE)</f>
        <v>9</v>
      </c>
      <c r="AD167" s="54">
        <f t="shared" si="120"/>
        <v>1112.0176000899999</v>
      </c>
      <c r="AE167" s="54">
        <f t="shared" si="121"/>
        <v>8</v>
      </c>
      <c r="AF167" s="54">
        <f t="shared" si="122"/>
        <v>3</v>
      </c>
      <c r="AG167" s="59"/>
      <c r="AH167" s="59"/>
      <c r="AI167" s="59"/>
      <c r="AJ167" s="59">
        <f t="shared" si="123"/>
        <v>0</v>
      </c>
      <c r="AK167" s="59">
        <f t="shared" si="124"/>
        <v>8</v>
      </c>
      <c r="AL167" s="59">
        <f t="shared" si="125"/>
        <v>0</v>
      </c>
    </row>
    <row r="168" spans="2:38" ht="8" x14ac:dyDescent="0.2">
      <c r="B168" s="53" t="s">
        <v>613</v>
      </c>
      <c r="C168" s="53"/>
      <c r="D168" s="54"/>
      <c r="E168" s="54"/>
      <c r="F168" s="54">
        <f t="shared" si="108"/>
        <v>2</v>
      </c>
      <c r="G168" s="54">
        <f t="shared" si="109"/>
        <v>469</v>
      </c>
      <c r="H168" s="55">
        <f t="shared" si="110"/>
        <v>117.25</v>
      </c>
      <c r="I168" s="59">
        <f>VLOOKUP($B168,SeptOct!$S$7:$V$506,2,FALSE)</f>
        <v>469</v>
      </c>
      <c r="J168" s="59">
        <f>VLOOKUP($B168,SeptOct!$S$7:$V$506,3,FALSE)</f>
        <v>110</v>
      </c>
      <c r="K168" s="59">
        <f>VLOOKUP($B168,SeptOct!$S$7:$V$506,4,FALSE)</f>
        <v>2</v>
      </c>
      <c r="L168" s="59">
        <f t="shared" si="111"/>
        <v>469.01100002000004</v>
      </c>
      <c r="M168" s="59">
        <f t="shared" si="112"/>
        <v>9</v>
      </c>
      <c r="N168" s="59">
        <f t="shared" si="113"/>
        <v>2</v>
      </c>
      <c r="O168" s="54">
        <v>0</v>
      </c>
      <c r="P168" s="54">
        <v>0</v>
      </c>
      <c r="Q168" s="54">
        <v>0</v>
      </c>
      <c r="R168" s="54">
        <f t="shared" si="114"/>
        <v>0</v>
      </c>
      <c r="S168" s="54">
        <f t="shared" si="115"/>
        <v>31</v>
      </c>
      <c r="T168" s="54">
        <f t="shared" si="116"/>
        <v>0</v>
      </c>
      <c r="U168" s="59">
        <v>0</v>
      </c>
      <c r="V168" s="59">
        <v>0</v>
      </c>
      <c r="W168" s="59">
        <v>0</v>
      </c>
      <c r="X168" s="59">
        <f t="shared" si="117"/>
        <v>0</v>
      </c>
      <c r="Y168" s="59">
        <f t="shared" si="118"/>
        <v>13</v>
      </c>
      <c r="Z168" s="59">
        <f t="shared" si="119"/>
        <v>0</v>
      </c>
      <c r="AA168" s="54">
        <v>0</v>
      </c>
      <c r="AB168" s="54">
        <v>0</v>
      </c>
      <c r="AC168" s="54">
        <v>0</v>
      </c>
      <c r="AD168" s="54">
        <f t="shared" si="120"/>
        <v>0</v>
      </c>
      <c r="AE168" s="54">
        <f t="shared" si="121"/>
        <v>25</v>
      </c>
      <c r="AF168" s="54">
        <f t="shared" si="122"/>
        <v>0</v>
      </c>
      <c r="AG168" s="59"/>
      <c r="AH168" s="59"/>
      <c r="AI168" s="59"/>
      <c r="AJ168" s="59">
        <f t="shared" si="123"/>
        <v>0</v>
      </c>
      <c r="AK168" s="59">
        <f t="shared" si="124"/>
        <v>8</v>
      </c>
      <c r="AL168" s="59">
        <f t="shared" si="125"/>
        <v>0</v>
      </c>
    </row>
    <row r="169" spans="2:38" ht="8" x14ac:dyDescent="0.2">
      <c r="B169" s="53" t="s">
        <v>615</v>
      </c>
      <c r="C169" s="53"/>
      <c r="D169" s="54"/>
      <c r="E169" s="54"/>
      <c r="F169" s="54">
        <f t="shared" si="108"/>
        <v>0</v>
      </c>
      <c r="G169" s="54">
        <f t="shared" si="109"/>
        <v>1551</v>
      </c>
      <c r="H169" s="55">
        <f t="shared" si="110"/>
        <v>387.75</v>
      </c>
      <c r="I169" s="59">
        <v>0</v>
      </c>
      <c r="J169" s="59">
        <v>0</v>
      </c>
      <c r="K169" s="59">
        <v>0</v>
      </c>
      <c r="L169" s="59">
        <f t="shared" si="111"/>
        <v>0</v>
      </c>
      <c r="M169" s="59">
        <f t="shared" si="112"/>
        <v>14</v>
      </c>
      <c r="N169" s="59">
        <f t="shared" si="113"/>
        <v>0</v>
      </c>
      <c r="O169" s="54">
        <f>VLOOKUP($B169,Nov!$S$7:$V$506,2,FALSE)</f>
        <v>903</v>
      </c>
      <c r="P169" s="54">
        <f>VLOOKUP($B169,Nov!$S$7:$V$506,3,FALSE)</f>
        <v>167</v>
      </c>
      <c r="Q169" s="54">
        <f>VLOOKUP($B169,Nov!$S$7:$V$506,4,FALSE)</f>
        <v>7</v>
      </c>
      <c r="R169" s="54">
        <f t="shared" si="114"/>
        <v>903.01670007000007</v>
      </c>
      <c r="S169" s="54">
        <f t="shared" si="115"/>
        <v>11</v>
      </c>
      <c r="T169" s="54">
        <f t="shared" si="116"/>
        <v>0</v>
      </c>
      <c r="U169" s="59">
        <v>0</v>
      </c>
      <c r="V169" s="59">
        <v>0</v>
      </c>
      <c r="W169" s="59">
        <v>0</v>
      </c>
      <c r="X169" s="59">
        <f t="shared" si="117"/>
        <v>0</v>
      </c>
      <c r="Y169" s="59">
        <f t="shared" si="118"/>
        <v>13</v>
      </c>
      <c r="Z169" s="59">
        <f t="shared" si="119"/>
        <v>0</v>
      </c>
      <c r="AA169" s="54">
        <f>VLOOKUP($B169,Feb!$S$7:$V$505,2,FALSE)</f>
        <v>648</v>
      </c>
      <c r="AB169" s="54">
        <f>VLOOKUP($B169,Feb!$S$7:$V$505,3,FALSE)</f>
        <v>145</v>
      </c>
      <c r="AC169" s="54">
        <f>VLOOKUP($B169,Feb!$S$7:$V$505,4,FALSE)</f>
        <v>4</v>
      </c>
      <c r="AD169" s="54">
        <f t="shared" si="120"/>
        <v>648.01450004000003</v>
      </c>
      <c r="AE169" s="54">
        <f t="shared" si="121"/>
        <v>18</v>
      </c>
      <c r="AF169" s="54">
        <f t="shared" si="122"/>
        <v>0</v>
      </c>
      <c r="AG169" s="59"/>
      <c r="AH169" s="59"/>
      <c r="AI169" s="59"/>
      <c r="AJ169" s="59">
        <f t="shared" si="123"/>
        <v>0</v>
      </c>
      <c r="AK169" s="59">
        <f t="shared" si="124"/>
        <v>8</v>
      </c>
      <c r="AL169" s="59">
        <f t="shared" si="125"/>
        <v>0</v>
      </c>
    </row>
    <row r="170" spans="2:38" ht="8" x14ac:dyDescent="0.2">
      <c r="B170" s="53" t="s">
        <v>621</v>
      </c>
      <c r="C170" s="53"/>
      <c r="D170" s="54"/>
      <c r="E170" s="54"/>
      <c r="F170" s="54">
        <f t="shared" si="108"/>
        <v>0</v>
      </c>
      <c r="G170" s="54">
        <f t="shared" si="109"/>
        <v>941</v>
      </c>
      <c r="H170" s="55">
        <f t="shared" si="110"/>
        <v>235.25</v>
      </c>
      <c r="I170" s="59">
        <v>0</v>
      </c>
      <c r="J170" s="59">
        <v>0</v>
      </c>
      <c r="K170" s="59">
        <v>0</v>
      </c>
      <c r="L170" s="59">
        <f t="shared" si="111"/>
        <v>0</v>
      </c>
      <c r="M170" s="59">
        <f t="shared" si="112"/>
        <v>14</v>
      </c>
      <c r="N170" s="59">
        <f t="shared" si="113"/>
        <v>0</v>
      </c>
      <c r="O170" s="54">
        <v>0</v>
      </c>
      <c r="P170" s="54">
        <v>0</v>
      </c>
      <c r="Q170" s="54">
        <v>0</v>
      </c>
      <c r="R170" s="54">
        <f t="shared" si="114"/>
        <v>0</v>
      </c>
      <c r="S170" s="54">
        <f t="shared" si="115"/>
        <v>31</v>
      </c>
      <c r="T170" s="54">
        <f t="shared" si="116"/>
        <v>0</v>
      </c>
      <c r="U170" s="59">
        <v>0</v>
      </c>
      <c r="V170" s="59">
        <v>0</v>
      </c>
      <c r="W170" s="59">
        <v>0</v>
      </c>
      <c r="X170" s="59">
        <f t="shared" si="117"/>
        <v>0</v>
      </c>
      <c r="Y170" s="59">
        <f t="shared" si="118"/>
        <v>13</v>
      </c>
      <c r="Z170" s="59">
        <f t="shared" si="119"/>
        <v>0</v>
      </c>
      <c r="AA170" s="54">
        <f>VLOOKUP($B170,Feb!$S$7:$V$505,2,FALSE)</f>
        <v>941</v>
      </c>
      <c r="AB170" s="54">
        <f>VLOOKUP($B170,Feb!$S$7:$V$505,3,FALSE)</f>
        <v>166</v>
      </c>
      <c r="AC170" s="54">
        <f>VLOOKUP($B170,Feb!$S$7:$V$505,4,FALSE)</f>
        <v>9</v>
      </c>
      <c r="AD170" s="54">
        <f t="shared" si="120"/>
        <v>941.01660009</v>
      </c>
      <c r="AE170" s="54">
        <f t="shared" si="121"/>
        <v>13</v>
      </c>
      <c r="AF170" s="54">
        <f t="shared" si="122"/>
        <v>0</v>
      </c>
      <c r="AG170" s="59"/>
      <c r="AH170" s="59"/>
      <c r="AI170" s="59"/>
      <c r="AJ170" s="59">
        <f t="shared" si="123"/>
        <v>0</v>
      </c>
      <c r="AK170" s="59">
        <f t="shared" si="124"/>
        <v>8</v>
      </c>
      <c r="AL170" s="59">
        <f t="shared" si="125"/>
        <v>0</v>
      </c>
    </row>
    <row r="171" spans="2:38" ht="8" x14ac:dyDescent="0.2">
      <c r="B171" s="53" t="s">
        <v>631</v>
      </c>
      <c r="C171" s="53"/>
      <c r="D171" s="54"/>
      <c r="E171" s="54"/>
      <c r="F171" s="54">
        <f t="shared" si="108"/>
        <v>0</v>
      </c>
      <c r="G171" s="54">
        <f t="shared" si="109"/>
        <v>918</v>
      </c>
      <c r="H171" s="55">
        <f t="shared" si="110"/>
        <v>229.5</v>
      </c>
      <c r="I171" s="59">
        <v>0</v>
      </c>
      <c r="J171" s="59">
        <v>0</v>
      </c>
      <c r="K171" s="59">
        <v>0</v>
      </c>
      <c r="L171" s="59">
        <f t="shared" si="111"/>
        <v>0</v>
      </c>
      <c r="M171" s="59">
        <f t="shared" si="112"/>
        <v>14</v>
      </c>
      <c r="N171" s="59">
        <f t="shared" si="113"/>
        <v>0</v>
      </c>
      <c r="O171" s="54">
        <f>VLOOKUP($B171,Nov!$S$7:$V$506,2,FALSE)</f>
        <v>667</v>
      </c>
      <c r="P171" s="54">
        <f>VLOOKUP($B171,Nov!$S$7:$V$506,3,FALSE)</f>
        <v>45</v>
      </c>
      <c r="Q171" s="54">
        <f>VLOOKUP($B171,Nov!$S$7:$V$506,4,FALSE)</f>
        <v>4</v>
      </c>
      <c r="R171" s="54">
        <f t="shared" si="114"/>
        <v>667.00450004000004</v>
      </c>
      <c r="S171" s="54">
        <f t="shared" si="115"/>
        <v>20</v>
      </c>
      <c r="T171" s="54">
        <f t="shared" si="116"/>
        <v>0</v>
      </c>
      <c r="U171" s="59">
        <v>0</v>
      </c>
      <c r="V171" s="59">
        <v>0</v>
      </c>
      <c r="W171" s="59">
        <v>0</v>
      </c>
      <c r="X171" s="59">
        <f t="shared" si="117"/>
        <v>0</v>
      </c>
      <c r="Y171" s="59">
        <f t="shared" si="118"/>
        <v>13</v>
      </c>
      <c r="Z171" s="59">
        <f t="shared" si="119"/>
        <v>0</v>
      </c>
      <c r="AA171" s="54">
        <f>VLOOKUP($B171,Feb!$S$7:$V$505,2,FALSE)</f>
        <v>251</v>
      </c>
      <c r="AB171" s="54">
        <f>VLOOKUP($B171,Feb!$S$7:$V$505,3,FALSE)</f>
        <v>47</v>
      </c>
      <c r="AC171" s="54">
        <f>VLOOKUP($B171,Feb!$S$7:$V$505,4,FALSE)</f>
        <v>3</v>
      </c>
      <c r="AD171" s="54">
        <f t="shared" si="120"/>
        <v>251.00470003000001</v>
      </c>
      <c r="AE171" s="54">
        <f t="shared" si="121"/>
        <v>22</v>
      </c>
      <c r="AF171" s="54">
        <f t="shared" si="122"/>
        <v>0</v>
      </c>
      <c r="AG171" s="59"/>
      <c r="AH171" s="59"/>
      <c r="AI171" s="59"/>
      <c r="AJ171" s="59">
        <f t="shared" si="123"/>
        <v>0</v>
      </c>
      <c r="AK171" s="59">
        <f t="shared" si="124"/>
        <v>8</v>
      </c>
      <c r="AL171" s="59">
        <f t="shared" si="125"/>
        <v>0</v>
      </c>
    </row>
    <row r="172" spans="2:38" ht="8" x14ac:dyDescent="0.2">
      <c r="B172" s="53" t="s">
        <v>627</v>
      </c>
      <c r="C172" s="53"/>
      <c r="D172" s="54"/>
      <c r="E172" s="54"/>
      <c r="F172" s="54">
        <f t="shared" si="108"/>
        <v>0</v>
      </c>
      <c r="G172" s="54">
        <f t="shared" si="109"/>
        <v>884</v>
      </c>
      <c r="H172" s="55">
        <f t="shared" si="110"/>
        <v>221</v>
      </c>
      <c r="I172" s="59">
        <v>0</v>
      </c>
      <c r="J172" s="59">
        <v>0</v>
      </c>
      <c r="K172" s="59">
        <v>0</v>
      </c>
      <c r="L172" s="59">
        <f t="shared" si="111"/>
        <v>0</v>
      </c>
      <c r="M172" s="59">
        <f t="shared" si="112"/>
        <v>14</v>
      </c>
      <c r="N172" s="59">
        <f t="shared" si="113"/>
        <v>0</v>
      </c>
      <c r="O172" s="54">
        <f>VLOOKUP($B172,Nov!$S$7:$V$506,2,FALSE)</f>
        <v>884</v>
      </c>
      <c r="P172" s="54">
        <f>VLOOKUP($B172,Nov!$S$7:$V$506,3,FALSE)</f>
        <v>165</v>
      </c>
      <c r="Q172" s="54">
        <f>VLOOKUP($B172,Nov!$S$7:$V$506,4,FALSE)</f>
        <v>6</v>
      </c>
      <c r="R172" s="54">
        <f t="shared" si="114"/>
        <v>884.01650006</v>
      </c>
      <c r="S172" s="54">
        <f t="shared" si="115"/>
        <v>13</v>
      </c>
      <c r="T172" s="54">
        <f t="shared" si="116"/>
        <v>0</v>
      </c>
      <c r="U172" s="59">
        <v>0</v>
      </c>
      <c r="V172" s="59">
        <v>0</v>
      </c>
      <c r="W172" s="59">
        <v>0</v>
      </c>
      <c r="X172" s="59">
        <f t="shared" si="117"/>
        <v>0</v>
      </c>
      <c r="Y172" s="59">
        <f t="shared" si="118"/>
        <v>13</v>
      </c>
      <c r="Z172" s="59">
        <f t="shared" si="119"/>
        <v>0</v>
      </c>
      <c r="AA172" s="54">
        <v>0</v>
      </c>
      <c r="AB172" s="54">
        <v>0</v>
      </c>
      <c r="AC172" s="54">
        <v>0</v>
      </c>
      <c r="AD172" s="54">
        <f t="shared" si="120"/>
        <v>0</v>
      </c>
      <c r="AE172" s="54">
        <f t="shared" si="121"/>
        <v>25</v>
      </c>
      <c r="AF172" s="54">
        <f t="shared" si="122"/>
        <v>0</v>
      </c>
      <c r="AG172" s="59"/>
      <c r="AH172" s="59"/>
      <c r="AI172" s="59"/>
      <c r="AJ172" s="59">
        <f t="shared" si="123"/>
        <v>0</v>
      </c>
      <c r="AK172" s="59">
        <f t="shared" si="124"/>
        <v>8</v>
      </c>
      <c r="AL172" s="59">
        <f t="shared" si="125"/>
        <v>0</v>
      </c>
    </row>
    <row r="173" spans="2:38" ht="8" x14ac:dyDescent="0.2">
      <c r="B173" s="53" t="s">
        <v>625</v>
      </c>
      <c r="C173" s="53"/>
      <c r="D173" s="54"/>
      <c r="E173" s="54"/>
      <c r="F173" s="54">
        <f t="shared" si="108"/>
        <v>0</v>
      </c>
      <c r="G173" s="54">
        <f t="shared" si="109"/>
        <v>884</v>
      </c>
      <c r="H173" s="55">
        <f t="shared" si="110"/>
        <v>221</v>
      </c>
      <c r="I173" s="59">
        <f>VLOOKUP($B173,SeptOct!$S$7:$V$506,2,FALSE)</f>
        <v>251</v>
      </c>
      <c r="J173" s="59">
        <f>VLOOKUP($B173,SeptOct!$S$7:$V$506,3,FALSE)</f>
        <v>61</v>
      </c>
      <c r="K173" s="59">
        <f>VLOOKUP($B173,SeptOct!$S$7:$V$506,4,FALSE)</f>
        <v>2</v>
      </c>
      <c r="L173" s="59">
        <f t="shared" si="111"/>
        <v>251.00610001999999</v>
      </c>
      <c r="M173" s="59">
        <f t="shared" si="112"/>
        <v>12</v>
      </c>
      <c r="N173" s="59">
        <f t="shared" si="113"/>
        <v>0</v>
      </c>
      <c r="O173" s="54">
        <f>VLOOKUP($B173,Nov!$S$7:$V$506,2,FALSE)</f>
        <v>476</v>
      </c>
      <c r="P173" s="54">
        <f>VLOOKUP($B173,Nov!$S$7:$V$506,3,FALSE)</f>
        <v>95</v>
      </c>
      <c r="Q173" s="54">
        <f>VLOOKUP($B173,Nov!$S$7:$V$506,4,FALSE)</f>
        <v>1</v>
      </c>
      <c r="R173" s="54">
        <f t="shared" si="114"/>
        <v>476.00950001000001</v>
      </c>
      <c r="S173" s="54">
        <f t="shared" si="115"/>
        <v>24</v>
      </c>
      <c r="T173" s="54">
        <f t="shared" si="116"/>
        <v>0</v>
      </c>
      <c r="U173" s="59">
        <v>0</v>
      </c>
      <c r="V173" s="59">
        <v>0</v>
      </c>
      <c r="W173" s="59">
        <v>0</v>
      </c>
      <c r="X173" s="59">
        <f t="shared" si="117"/>
        <v>0</v>
      </c>
      <c r="Y173" s="59">
        <f t="shared" si="118"/>
        <v>13</v>
      </c>
      <c r="Z173" s="59">
        <f t="shared" si="119"/>
        <v>0</v>
      </c>
      <c r="AA173" s="54">
        <f>VLOOKUP($B173,Feb!$S$7:$V$505,2,FALSE)</f>
        <v>157</v>
      </c>
      <c r="AB173" s="54">
        <f>VLOOKUP($B173,Feb!$S$7:$V$505,3,FALSE)</f>
        <v>38</v>
      </c>
      <c r="AC173" s="54">
        <f>VLOOKUP($B173,Feb!$S$7:$V$505,4,FALSE)</f>
        <v>1</v>
      </c>
      <c r="AD173" s="54">
        <f t="shared" si="120"/>
        <v>157.00380001000002</v>
      </c>
      <c r="AE173" s="54">
        <f t="shared" si="121"/>
        <v>24</v>
      </c>
      <c r="AF173" s="54">
        <f t="shared" si="122"/>
        <v>0</v>
      </c>
      <c r="AG173" s="59"/>
      <c r="AH173" s="59"/>
      <c r="AI173" s="59"/>
      <c r="AJ173" s="59">
        <f t="shared" si="123"/>
        <v>0</v>
      </c>
      <c r="AK173" s="59">
        <f t="shared" si="124"/>
        <v>8</v>
      </c>
      <c r="AL173" s="59">
        <f t="shared" si="125"/>
        <v>0</v>
      </c>
    </row>
    <row r="174" spans="2:38" ht="8" x14ac:dyDescent="0.2">
      <c r="B174" s="53" t="s">
        <v>616</v>
      </c>
      <c r="C174" s="53"/>
      <c r="D174" s="54"/>
      <c r="E174" s="54"/>
      <c r="F174" s="54">
        <f t="shared" si="108"/>
        <v>0</v>
      </c>
      <c r="G174" s="54">
        <f t="shared" si="109"/>
        <v>824</v>
      </c>
      <c r="H174" s="55">
        <f t="shared" si="110"/>
        <v>206</v>
      </c>
      <c r="I174" s="59">
        <v>0</v>
      </c>
      <c r="J174" s="59">
        <v>0</v>
      </c>
      <c r="K174" s="59">
        <v>0</v>
      </c>
      <c r="L174" s="59">
        <f t="shared" si="111"/>
        <v>0</v>
      </c>
      <c r="M174" s="59">
        <f t="shared" si="112"/>
        <v>14</v>
      </c>
      <c r="N174" s="59">
        <f t="shared" si="113"/>
        <v>0</v>
      </c>
      <c r="O174" s="54">
        <f>VLOOKUP($B174,Nov!$S$7:$V$506,2,FALSE)</f>
        <v>824</v>
      </c>
      <c r="P174" s="54">
        <f>VLOOKUP($B174,Nov!$S$7:$V$506,3,FALSE)</f>
        <v>161</v>
      </c>
      <c r="Q174" s="54">
        <f>VLOOKUP($B174,Nov!$S$7:$V$506,4,FALSE)</f>
        <v>8</v>
      </c>
      <c r="R174" s="54">
        <f t="shared" si="114"/>
        <v>824.01610008</v>
      </c>
      <c r="S174" s="54">
        <f t="shared" si="115"/>
        <v>15</v>
      </c>
      <c r="T174" s="54">
        <f t="shared" si="116"/>
        <v>0</v>
      </c>
      <c r="U174" s="59">
        <v>0</v>
      </c>
      <c r="V174" s="59">
        <v>0</v>
      </c>
      <c r="W174" s="59">
        <v>0</v>
      </c>
      <c r="X174" s="59">
        <f t="shared" si="117"/>
        <v>0</v>
      </c>
      <c r="Y174" s="59">
        <f t="shared" si="118"/>
        <v>13</v>
      </c>
      <c r="Z174" s="59">
        <f t="shared" si="119"/>
        <v>0</v>
      </c>
      <c r="AA174" s="54">
        <v>0</v>
      </c>
      <c r="AB174" s="54">
        <v>0</v>
      </c>
      <c r="AC174" s="54">
        <v>0</v>
      </c>
      <c r="AD174" s="54">
        <f t="shared" si="120"/>
        <v>0</v>
      </c>
      <c r="AE174" s="54">
        <f t="shared" si="121"/>
        <v>25</v>
      </c>
      <c r="AF174" s="54">
        <f t="shared" si="122"/>
        <v>0</v>
      </c>
      <c r="AG174" s="59"/>
      <c r="AH174" s="59"/>
      <c r="AI174" s="59"/>
      <c r="AJ174" s="59">
        <f t="shared" si="123"/>
        <v>0</v>
      </c>
      <c r="AK174" s="59">
        <f t="shared" si="124"/>
        <v>8</v>
      </c>
      <c r="AL174" s="59">
        <f t="shared" si="125"/>
        <v>0</v>
      </c>
    </row>
    <row r="175" spans="2:38" ht="8" x14ac:dyDescent="0.2">
      <c r="B175" s="53" t="s">
        <v>608</v>
      </c>
      <c r="C175" s="53"/>
      <c r="D175" s="54"/>
      <c r="E175" s="54"/>
      <c r="F175" s="54">
        <f t="shared" si="108"/>
        <v>0</v>
      </c>
      <c r="G175" s="54">
        <f t="shared" si="109"/>
        <v>654</v>
      </c>
      <c r="H175" s="55">
        <f t="shared" si="110"/>
        <v>163.5</v>
      </c>
      <c r="I175" s="59">
        <f>VLOOKUP($B175,SeptOct!$S$7:$V$506,2,FALSE)</f>
        <v>264</v>
      </c>
      <c r="J175" s="59">
        <f>VLOOKUP($B175,SeptOct!$S$7:$V$506,3,FALSE)</f>
        <v>61</v>
      </c>
      <c r="K175" s="59">
        <f>VLOOKUP($B175,SeptOct!$S$7:$V$506,4,FALSE)</f>
        <v>1</v>
      </c>
      <c r="L175" s="59">
        <f t="shared" si="111"/>
        <v>264.00610001000001</v>
      </c>
      <c r="M175" s="59">
        <f t="shared" si="112"/>
        <v>11</v>
      </c>
      <c r="N175" s="59">
        <f t="shared" si="113"/>
        <v>0</v>
      </c>
      <c r="O175" s="54">
        <f>VLOOKUP($B175,Nov!$S$7:$V$506,2,FALSE)</f>
        <v>390</v>
      </c>
      <c r="P175" s="54">
        <f>VLOOKUP($B175,Nov!$S$7:$V$506,3,FALSE)</f>
        <v>85</v>
      </c>
      <c r="Q175" s="54">
        <f>VLOOKUP($B175,Nov!$S$7:$V$506,4,FALSE)</f>
        <v>2</v>
      </c>
      <c r="R175" s="54">
        <f t="shared" si="114"/>
        <v>390.00850002000004</v>
      </c>
      <c r="S175" s="54">
        <f t="shared" si="115"/>
        <v>26</v>
      </c>
      <c r="T175" s="54">
        <f t="shared" si="116"/>
        <v>0</v>
      </c>
      <c r="U175" s="59">
        <v>0</v>
      </c>
      <c r="V175" s="59">
        <v>0</v>
      </c>
      <c r="W175" s="59">
        <v>0</v>
      </c>
      <c r="X175" s="59">
        <f t="shared" si="117"/>
        <v>0</v>
      </c>
      <c r="Y175" s="59">
        <f t="shared" si="118"/>
        <v>13</v>
      </c>
      <c r="Z175" s="59">
        <f t="shared" si="119"/>
        <v>0</v>
      </c>
      <c r="AA175" s="54">
        <v>0</v>
      </c>
      <c r="AB175" s="54">
        <v>0</v>
      </c>
      <c r="AC175" s="54">
        <v>0</v>
      </c>
      <c r="AD175" s="54">
        <f t="shared" si="120"/>
        <v>0</v>
      </c>
      <c r="AE175" s="54">
        <f t="shared" si="121"/>
        <v>25</v>
      </c>
      <c r="AF175" s="54">
        <f t="shared" si="122"/>
        <v>0</v>
      </c>
      <c r="AG175" s="59"/>
      <c r="AH175" s="59"/>
      <c r="AI175" s="59"/>
      <c r="AJ175" s="59">
        <f t="shared" si="123"/>
        <v>0</v>
      </c>
      <c r="AK175" s="59">
        <f t="shared" si="124"/>
        <v>8</v>
      </c>
      <c r="AL175" s="59">
        <f t="shared" si="125"/>
        <v>0</v>
      </c>
    </row>
    <row r="176" spans="2:38" ht="8" x14ac:dyDescent="0.2">
      <c r="B176" s="53" t="s">
        <v>617</v>
      </c>
      <c r="C176" s="53"/>
      <c r="D176" s="54"/>
      <c r="E176" s="54"/>
      <c r="F176" s="54">
        <f t="shared" si="108"/>
        <v>0</v>
      </c>
      <c r="G176" s="54">
        <f t="shared" si="109"/>
        <v>610</v>
      </c>
      <c r="H176" s="55">
        <f t="shared" si="110"/>
        <v>152.5</v>
      </c>
      <c r="I176" s="59">
        <v>0</v>
      </c>
      <c r="J176" s="59">
        <v>0</v>
      </c>
      <c r="K176" s="59">
        <v>0</v>
      </c>
      <c r="L176" s="59">
        <f t="shared" si="111"/>
        <v>0</v>
      </c>
      <c r="M176" s="59">
        <f t="shared" si="112"/>
        <v>14</v>
      </c>
      <c r="N176" s="59">
        <f t="shared" si="113"/>
        <v>0</v>
      </c>
      <c r="O176" s="54">
        <f>VLOOKUP($B176,Nov!$S$7:$V$506,2,FALSE)</f>
        <v>610</v>
      </c>
      <c r="P176" s="54">
        <f>VLOOKUP($B176,Nov!$S$7:$V$506,3,FALSE)</f>
        <v>141</v>
      </c>
      <c r="Q176" s="54">
        <f>VLOOKUP($B176,Nov!$S$7:$V$506,4,FALSE)</f>
        <v>1</v>
      </c>
      <c r="R176" s="54">
        <f t="shared" si="114"/>
        <v>610.01410000999999</v>
      </c>
      <c r="S176" s="54">
        <f t="shared" si="115"/>
        <v>21</v>
      </c>
      <c r="T176" s="54">
        <f t="shared" si="116"/>
        <v>0</v>
      </c>
      <c r="U176" s="59">
        <v>0</v>
      </c>
      <c r="V176" s="59">
        <v>0</v>
      </c>
      <c r="W176" s="59">
        <v>0</v>
      </c>
      <c r="X176" s="59">
        <f t="shared" si="117"/>
        <v>0</v>
      </c>
      <c r="Y176" s="59">
        <f t="shared" si="118"/>
        <v>13</v>
      </c>
      <c r="Z176" s="59">
        <f t="shared" si="119"/>
        <v>0</v>
      </c>
      <c r="AA176" s="54">
        <v>0</v>
      </c>
      <c r="AB176" s="54">
        <v>0</v>
      </c>
      <c r="AC176" s="54">
        <v>0</v>
      </c>
      <c r="AD176" s="54">
        <f t="shared" si="120"/>
        <v>0</v>
      </c>
      <c r="AE176" s="54">
        <f t="shared" si="121"/>
        <v>25</v>
      </c>
      <c r="AF176" s="54">
        <f t="shared" si="122"/>
        <v>0</v>
      </c>
      <c r="AG176" s="59"/>
      <c r="AH176" s="59"/>
      <c r="AI176" s="59"/>
      <c r="AJ176" s="59">
        <f t="shared" si="123"/>
        <v>0</v>
      </c>
      <c r="AK176" s="59">
        <f t="shared" si="124"/>
        <v>8</v>
      </c>
      <c r="AL176" s="59">
        <f t="shared" si="125"/>
        <v>0</v>
      </c>
    </row>
    <row r="177" spans="2:38" ht="8" x14ac:dyDescent="0.2">
      <c r="B177" s="53" t="s">
        <v>643</v>
      </c>
      <c r="C177" s="53"/>
      <c r="D177" s="54"/>
      <c r="E177" s="54"/>
      <c r="F177" s="54">
        <f t="shared" si="108"/>
        <v>0</v>
      </c>
      <c r="G177" s="54">
        <f t="shared" si="109"/>
        <v>597</v>
      </c>
      <c r="H177" s="55">
        <f t="shared" si="110"/>
        <v>149.25</v>
      </c>
      <c r="I177" s="59">
        <v>0</v>
      </c>
      <c r="J177" s="59">
        <v>0</v>
      </c>
      <c r="K177" s="59">
        <v>0</v>
      </c>
      <c r="L177" s="59">
        <f t="shared" si="111"/>
        <v>0</v>
      </c>
      <c r="M177" s="59">
        <f t="shared" si="112"/>
        <v>14</v>
      </c>
      <c r="N177" s="59">
        <f t="shared" si="113"/>
        <v>0</v>
      </c>
      <c r="O177" s="54">
        <f>VLOOKUP($B177,Nov!$S$7:$V$506,2,FALSE)</f>
        <v>597</v>
      </c>
      <c r="P177" s="54">
        <f>VLOOKUP($B177,Nov!$S$7:$V$506,3,FALSE)</f>
        <v>108</v>
      </c>
      <c r="Q177" s="54">
        <f>VLOOKUP($B177,Nov!$S$7:$V$506,4,FALSE)</f>
        <v>54</v>
      </c>
      <c r="R177" s="54">
        <f t="shared" si="114"/>
        <v>597.01080053999999</v>
      </c>
      <c r="S177" s="54">
        <f t="shared" si="115"/>
        <v>23</v>
      </c>
      <c r="T177" s="54">
        <f t="shared" si="116"/>
        <v>0</v>
      </c>
      <c r="U177" s="59">
        <v>0</v>
      </c>
      <c r="V177" s="59">
        <v>0</v>
      </c>
      <c r="W177" s="59">
        <v>0</v>
      </c>
      <c r="X177" s="59">
        <f t="shared" si="117"/>
        <v>0</v>
      </c>
      <c r="Y177" s="59">
        <f t="shared" si="118"/>
        <v>13</v>
      </c>
      <c r="Z177" s="59">
        <f t="shared" si="119"/>
        <v>0</v>
      </c>
      <c r="AA177" s="54">
        <v>0</v>
      </c>
      <c r="AB177" s="54">
        <v>0</v>
      </c>
      <c r="AC177" s="54">
        <v>0</v>
      </c>
      <c r="AD177" s="54">
        <f t="shared" si="120"/>
        <v>0</v>
      </c>
      <c r="AE177" s="54">
        <f t="shared" si="121"/>
        <v>25</v>
      </c>
      <c r="AF177" s="54">
        <f t="shared" si="122"/>
        <v>0</v>
      </c>
      <c r="AG177" s="59"/>
      <c r="AH177" s="59"/>
      <c r="AI177" s="59"/>
      <c r="AJ177" s="59">
        <f t="shared" si="123"/>
        <v>0</v>
      </c>
      <c r="AK177" s="59">
        <f t="shared" si="124"/>
        <v>8</v>
      </c>
      <c r="AL177" s="59">
        <f t="shared" si="125"/>
        <v>0</v>
      </c>
    </row>
    <row r="178" spans="2:38" ht="8" x14ac:dyDescent="0.2">
      <c r="B178" s="53" t="s">
        <v>618</v>
      </c>
      <c r="C178" s="53"/>
      <c r="D178" s="54"/>
      <c r="E178" s="54"/>
      <c r="F178" s="54">
        <f t="shared" si="108"/>
        <v>0</v>
      </c>
      <c r="G178" s="54">
        <f t="shared" si="109"/>
        <v>390</v>
      </c>
      <c r="H178" s="55">
        <f t="shared" si="110"/>
        <v>97.5</v>
      </c>
      <c r="I178" s="59">
        <v>0</v>
      </c>
      <c r="J178" s="59">
        <v>0</v>
      </c>
      <c r="K178" s="59">
        <v>0</v>
      </c>
      <c r="L178" s="59">
        <f t="shared" si="111"/>
        <v>0</v>
      </c>
      <c r="M178" s="59">
        <f t="shared" si="112"/>
        <v>14</v>
      </c>
      <c r="N178" s="59">
        <f t="shared" si="113"/>
        <v>0</v>
      </c>
      <c r="O178" s="54">
        <f>VLOOKUP($B178,Nov!$S$7:$V$506,2,FALSE)</f>
        <v>390</v>
      </c>
      <c r="P178" s="54">
        <f>VLOOKUP($B178,Nov!$S$7:$V$506,3,FALSE)</f>
        <v>94</v>
      </c>
      <c r="Q178" s="54">
        <f>VLOOKUP($B178,Nov!$S$7:$V$506,4,FALSE)</f>
        <v>2</v>
      </c>
      <c r="R178" s="54">
        <f t="shared" si="114"/>
        <v>390.00940002000004</v>
      </c>
      <c r="S178" s="54">
        <f t="shared" si="115"/>
        <v>25</v>
      </c>
      <c r="T178" s="54">
        <f t="shared" si="116"/>
        <v>0</v>
      </c>
      <c r="U178" s="59">
        <v>0</v>
      </c>
      <c r="V178" s="59">
        <v>0</v>
      </c>
      <c r="W178" s="59">
        <v>0</v>
      </c>
      <c r="X178" s="59">
        <f t="shared" si="117"/>
        <v>0</v>
      </c>
      <c r="Y178" s="59">
        <f t="shared" si="118"/>
        <v>13</v>
      </c>
      <c r="Z178" s="59">
        <f t="shared" si="119"/>
        <v>0</v>
      </c>
      <c r="AA178" s="54">
        <v>0</v>
      </c>
      <c r="AB178" s="54">
        <v>0</v>
      </c>
      <c r="AC178" s="54">
        <v>0</v>
      </c>
      <c r="AD178" s="54">
        <f t="shared" si="120"/>
        <v>0</v>
      </c>
      <c r="AE178" s="54">
        <f t="shared" si="121"/>
        <v>25</v>
      </c>
      <c r="AF178" s="54">
        <f t="shared" si="122"/>
        <v>0</v>
      </c>
      <c r="AG178" s="59"/>
      <c r="AH178" s="59"/>
      <c r="AI178" s="59"/>
      <c r="AJ178" s="59">
        <f t="shared" si="123"/>
        <v>0</v>
      </c>
      <c r="AK178" s="59">
        <f t="shared" si="124"/>
        <v>8</v>
      </c>
      <c r="AL178" s="59">
        <f t="shared" si="125"/>
        <v>0</v>
      </c>
    </row>
    <row r="179" spans="2:38" ht="8" x14ac:dyDescent="0.2">
      <c r="B179" s="53" t="s">
        <v>619</v>
      </c>
      <c r="C179" s="53"/>
      <c r="D179" s="54"/>
      <c r="E179" s="54"/>
      <c r="F179" s="54">
        <f t="shared" si="108"/>
        <v>0</v>
      </c>
      <c r="G179" s="54">
        <f t="shared" si="109"/>
        <v>337</v>
      </c>
      <c r="H179" s="55">
        <f t="shared" si="110"/>
        <v>84.25</v>
      </c>
      <c r="I179" s="59">
        <v>0</v>
      </c>
      <c r="J179" s="59">
        <v>0</v>
      </c>
      <c r="K179" s="59">
        <v>0</v>
      </c>
      <c r="L179" s="59">
        <f t="shared" si="111"/>
        <v>0</v>
      </c>
      <c r="M179" s="59">
        <f t="shared" si="112"/>
        <v>14</v>
      </c>
      <c r="N179" s="59">
        <f t="shared" si="113"/>
        <v>0</v>
      </c>
      <c r="O179" s="54">
        <f>VLOOKUP($B179,Nov!$S$7:$V$506,2,FALSE)</f>
        <v>337</v>
      </c>
      <c r="P179" s="54">
        <f>VLOOKUP($B179,Nov!$S$7:$V$506,3,FALSE)</f>
        <v>0</v>
      </c>
      <c r="Q179" s="54">
        <f>VLOOKUP($B179,Nov!$S$7:$V$506,4,FALSE)</f>
        <v>0</v>
      </c>
      <c r="R179" s="54">
        <f t="shared" si="114"/>
        <v>337</v>
      </c>
      <c r="S179" s="54">
        <f t="shared" si="115"/>
        <v>28</v>
      </c>
      <c r="T179" s="54">
        <f t="shared" si="116"/>
        <v>0</v>
      </c>
      <c r="U179" s="59">
        <v>0</v>
      </c>
      <c r="V179" s="59">
        <v>0</v>
      </c>
      <c r="W179" s="59">
        <v>0</v>
      </c>
      <c r="X179" s="59">
        <f t="shared" si="117"/>
        <v>0</v>
      </c>
      <c r="Y179" s="59">
        <f t="shared" si="118"/>
        <v>13</v>
      </c>
      <c r="Z179" s="59">
        <f t="shared" si="119"/>
        <v>0</v>
      </c>
      <c r="AA179" s="54">
        <v>0</v>
      </c>
      <c r="AB179" s="54">
        <v>0</v>
      </c>
      <c r="AC179" s="54">
        <v>0</v>
      </c>
      <c r="AD179" s="54">
        <f t="shared" si="120"/>
        <v>0</v>
      </c>
      <c r="AE179" s="54">
        <f t="shared" si="121"/>
        <v>25</v>
      </c>
      <c r="AF179" s="54">
        <f t="shared" si="122"/>
        <v>0</v>
      </c>
      <c r="AG179" s="59"/>
      <c r="AH179" s="59"/>
      <c r="AI179" s="59"/>
      <c r="AJ179" s="59">
        <f t="shared" si="123"/>
        <v>0</v>
      </c>
      <c r="AK179" s="59">
        <f t="shared" si="124"/>
        <v>8</v>
      </c>
      <c r="AL179" s="59">
        <f t="shared" si="125"/>
        <v>0</v>
      </c>
    </row>
    <row r="180" spans="2:38" ht="8" x14ac:dyDescent="0.2">
      <c r="B180" s="53" t="s">
        <v>622</v>
      </c>
      <c r="C180" s="53"/>
      <c r="D180" s="54"/>
      <c r="E180" s="54"/>
      <c r="F180" s="54">
        <f t="shared" si="108"/>
        <v>0</v>
      </c>
      <c r="G180" s="54">
        <f t="shared" si="109"/>
        <v>284</v>
      </c>
      <c r="H180" s="55">
        <f t="shared" si="110"/>
        <v>71</v>
      </c>
      <c r="I180" s="59">
        <v>0</v>
      </c>
      <c r="J180" s="59">
        <v>0</v>
      </c>
      <c r="K180" s="59">
        <v>0</v>
      </c>
      <c r="L180" s="59">
        <f t="shared" si="111"/>
        <v>0</v>
      </c>
      <c r="M180" s="59">
        <f t="shared" si="112"/>
        <v>14</v>
      </c>
      <c r="N180" s="59">
        <f t="shared" si="113"/>
        <v>0</v>
      </c>
      <c r="O180" s="54">
        <v>0</v>
      </c>
      <c r="P180" s="54">
        <v>0</v>
      </c>
      <c r="Q180" s="54">
        <v>0</v>
      </c>
      <c r="R180" s="54">
        <f t="shared" si="114"/>
        <v>0</v>
      </c>
      <c r="S180" s="54">
        <f t="shared" si="115"/>
        <v>31</v>
      </c>
      <c r="T180" s="54">
        <f t="shared" si="116"/>
        <v>0</v>
      </c>
      <c r="U180" s="59">
        <v>0</v>
      </c>
      <c r="V180" s="59">
        <v>0</v>
      </c>
      <c r="W180" s="59">
        <v>0</v>
      </c>
      <c r="X180" s="59">
        <f t="shared" si="117"/>
        <v>0</v>
      </c>
      <c r="Y180" s="59">
        <f t="shared" si="118"/>
        <v>13</v>
      </c>
      <c r="Z180" s="59">
        <f t="shared" si="119"/>
        <v>0</v>
      </c>
      <c r="AA180" s="54">
        <f>VLOOKUP($B180,Feb!$S$7:$V$505,2,FALSE)</f>
        <v>284</v>
      </c>
      <c r="AB180" s="54">
        <f>VLOOKUP($B180,Feb!$S$7:$V$505,3,FALSE)</f>
        <v>52</v>
      </c>
      <c r="AC180" s="54">
        <f>VLOOKUP($B180,Feb!$S$7:$V$505,4,FALSE)</f>
        <v>0</v>
      </c>
      <c r="AD180" s="54">
        <f t="shared" si="120"/>
        <v>284.0052</v>
      </c>
      <c r="AE180" s="54">
        <f t="shared" si="121"/>
        <v>21</v>
      </c>
      <c r="AF180" s="54">
        <f t="shared" si="122"/>
        <v>0</v>
      </c>
      <c r="AG180" s="59"/>
      <c r="AH180" s="59"/>
      <c r="AI180" s="59"/>
      <c r="AJ180" s="59">
        <f t="shared" si="123"/>
        <v>0</v>
      </c>
      <c r="AK180" s="59">
        <f t="shared" si="124"/>
        <v>8</v>
      </c>
      <c r="AL180" s="59">
        <f t="shared" si="125"/>
        <v>0</v>
      </c>
    </row>
    <row r="181" spans="2:38" ht="8" x14ac:dyDescent="0.2">
      <c r="B181" s="53" t="s">
        <v>628</v>
      </c>
      <c r="C181" s="53"/>
      <c r="D181" s="54"/>
      <c r="E181" s="54"/>
      <c r="F181" s="54">
        <f t="shared" si="108"/>
        <v>0</v>
      </c>
      <c r="G181" s="54">
        <f t="shared" si="109"/>
        <v>269</v>
      </c>
      <c r="H181" s="55">
        <f t="shared" si="110"/>
        <v>67.25</v>
      </c>
      <c r="I181" s="59">
        <v>0</v>
      </c>
      <c r="J181" s="59">
        <v>0</v>
      </c>
      <c r="K181" s="59">
        <v>0</v>
      </c>
      <c r="L181" s="59">
        <f t="shared" si="111"/>
        <v>0</v>
      </c>
      <c r="M181" s="59">
        <f t="shared" si="112"/>
        <v>14</v>
      </c>
      <c r="N181" s="59">
        <f t="shared" si="113"/>
        <v>0</v>
      </c>
      <c r="O181" s="54">
        <f>VLOOKUP($B181,Nov!$S$7:$V$506,2,FALSE)</f>
        <v>269</v>
      </c>
      <c r="P181" s="54">
        <f>VLOOKUP($B181,Nov!$S$7:$V$506,3,FALSE)</f>
        <v>59</v>
      </c>
      <c r="Q181" s="54">
        <f>VLOOKUP($B181,Nov!$S$7:$V$506,4,FALSE)</f>
        <v>3</v>
      </c>
      <c r="R181" s="54">
        <f t="shared" si="114"/>
        <v>269.00590003000002</v>
      </c>
      <c r="S181" s="54">
        <f t="shared" si="115"/>
        <v>29</v>
      </c>
      <c r="T181" s="54">
        <f t="shared" si="116"/>
        <v>0</v>
      </c>
      <c r="U181" s="59">
        <v>0</v>
      </c>
      <c r="V181" s="59">
        <v>0</v>
      </c>
      <c r="W181" s="59">
        <v>0</v>
      </c>
      <c r="X181" s="59">
        <f t="shared" si="117"/>
        <v>0</v>
      </c>
      <c r="Y181" s="59">
        <f t="shared" si="118"/>
        <v>13</v>
      </c>
      <c r="Z181" s="59">
        <f t="shared" si="119"/>
        <v>0</v>
      </c>
      <c r="AA181" s="54">
        <v>0</v>
      </c>
      <c r="AB181" s="54">
        <v>0</v>
      </c>
      <c r="AC181" s="54">
        <v>0</v>
      </c>
      <c r="AD181" s="54">
        <f t="shared" si="120"/>
        <v>0</v>
      </c>
      <c r="AE181" s="54">
        <f t="shared" si="121"/>
        <v>25</v>
      </c>
      <c r="AF181" s="54">
        <f t="shared" si="122"/>
        <v>0</v>
      </c>
      <c r="AG181" s="59"/>
      <c r="AH181" s="59"/>
      <c r="AI181" s="59"/>
      <c r="AJ181" s="59">
        <f t="shared" si="123"/>
        <v>0</v>
      </c>
      <c r="AK181" s="59">
        <f t="shared" si="124"/>
        <v>8</v>
      </c>
      <c r="AL181" s="59">
        <f t="shared" si="125"/>
        <v>0</v>
      </c>
    </row>
    <row r="182" spans="2:38" ht="8" x14ac:dyDescent="0.2">
      <c r="B182" s="53" t="s">
        <v>614</v>
      </c>
      <c r="C182" s="53"/>
      <c r="D182" s="54"/>
      <c r="E182" s="54"/>
      <c r="F182" s="54">
        <f t="shared" si="108"/>
        <v>0</v>
      </c>
      <c r="G182" s="54">
        <f t="shared" si="109"/>
        <v>133</v>
      </c>
      <c r="H182" s="55">
        <f t="shared" si="110"/>
        <v>33.25</v>
      </c>
      <c r="I182" s="59">
        <f>VLOOKUP($B182,SeptOct!$S$7:$V$506,2,FALSE)</f>
        <v>133</v>
      </c>
      <c r="J182" s="59">
        <f>VLOOKUP($B182,SeptOct!$S$7:$V$506,3,FALSE)</f>
        <v>36</v>
      </c>
      <c r="K182" s="59">
        <f>VLOOKUP($B182,SeptOct!$S$7:$V$506,4,FALSE)</f>
        <v>0</v>
      </c>
      <c r="L182" s="59">
        <f t="shared" si="111"/>
        <v>133.00360000000001</v>
      </c>
      <c r="M182" s="59">
        <f t="shared" si="112"/>
        <v>13</v>
      </c>
      <c r="N182" s="59">
        <f t="shared" si="113"/>
        <v>0</v>
      </c>
      <c r="O182" s="54">
        <v>0</v>
      </c>
      <c r="P182" s="54">
        <v>0</v>
      </c>
      <c r="Q182" s="54">
        <v>0</v>
      </c>
      <c r="R182" s="54">
        <f t="shared" si="114"/>
        <v>0</v>
      </c>
      <c r="S182" s="54">
        <f t="shared" si="115"/>
        <v>31</v>
      </c>
      <c r="T182" s="54">
        <f t="shared" si="116"/>
        <v>0</v>
      </c>
      <c r="U182" s="59">
        <v>0</v>
      </c>
      <c r="V182" s="59">
        <v>0</v>
      </c>
      <c r="W182" s="59">
        <v>0</v>
      </c>
      <c r="X182" s="59">
        <f t="shared" si="117"/>
        <v>0</v>
      </c>
      <c r="Y182" s="59">
        <f t="shared" si="118"/>
        <v>13</v>
      </c>
      <c r="Z182" s="59">
        <f t="shared" si="119"/>
        <v>0</v>
      </c>
      <c r="AA182" s="54">
        <v>0</v>
      </c>
      <c r="AB182" s="54">
        <v>0</v>
      </c>
      <c r="AC182" s="54">
        <v>0</v>
      </c>
      <c r="AD182" s="54">
        <f t="shared" si="120"/>
        <v>0</v>
      </c>
      <c r="AE182" s="54">
        <f t="shared" si="121"/>
        <v>25</v>
      </c>
      <c r="AF182" s="54">
        <f t="shared" si="122"/>
        <v>0</v>
      </c>
      <c r="AG182" s="59"/>
      <c r="AH182" s="59"/>
      <c r="AI182" s="59"/>
      <c r="AJ182" s="59">
        <f t="shared" si="123"/>
        <v>0</v>
      </c>
      <c r="AK182" s="59">
        <f t="shared" si="124"/>
        <v>8</v>
      </c>
      <c r="AL182" s="59">
        <f t="shared" si="125"/>
        <v>0</v>
      </c>
    </row>
    <row r="183" spans="2:38" ht="8" x14ac:dyDescent="0.2">
      <c r="B183" s="53" t="s">
        <v>609</v>
      </c>
      <c r="C183" s="53"/>
      <c r="D183" s="54"/>
      <c r="E183" s="54"/>
      <c r="F183" s="54">
        <f t="shared" si="108"/>
        <v>0</v>
      </c>
      <c r="G183" s="54">
        <f t="shared" si="109"/>
        <v>54</v>
      </c>
      <c r="H183" s="55">
        <f t="shared" si="110"/>
        <v>13.5</v>
      </c>
      <c r="I183" s="59">
        <v>0</v>
      </c>
      <c r="J183" s="59">
        <v>0</v>
      </c>
      <c r="K183" s="59">
        <v>0</v>
      </c>
      <c r="L183" s="59">
        <f t="shared" si="111"/>
        <v>0</v>
      </c>
      <c r="M183" s="59">
        <f t="shared" si="112"/>
        <v>14</v>
      </c>
      <c r="N183" s="59">
        <f t="shared" si="113"/>
        <v>0</v>
      </c>
      <c r="O183" s="54">
        <f>VLOOKUP($B183,Nov!$S$7:$V$506,2,FALSE)</f>
        <v>54</v>
      </c>
      <c r="P183" s="54">
        <f>VLOOKUP($B183,Nov!$S$7:$V$506,3,FALSE)</f>
        <v>12</v>
      </c>
      <c r="Q183" s="54">
        <f>VLOOKUP($B183,Nov!$S$7:$V$506,4,FALSE)</f>
        <v>0</v>
      </c>
      <c r="R183" s="54">
        <f t="shared" si="114"/>
        <v>54.001199999999997</v>
      </c>
      <c r="S183" s="54">
        <f t="shared" si="115"/>
        <v>30</v>
      </c>
      <c r="T183" s="54">
        <f t="shared" si="116"/>
        <v>0</v>
      </c>
      <c r="U183" s="59">
        <v>0</v>
      </c>
      <c r="V183" s="59">
        <v>0</v>
      </c>
      <c r="W183" s="59">
        <v>0</v>
      </c>
      <c r="X183" s="59">
        <f t="shared" si="117"/>
        <v>0</v>
      </c>
      <c r="Y183" s="59">
        <f t="shared" si="118"/>
        <v>13</v>
      </c>
      <c r="Z183" s="59">
        <f t="shared" si="119"/>
        <v>0</v>
      </c>
      <c r="AA183" s="54">
        <v>0</v>
      </c>
      <c r="AB183" s="54">
        <v>0</v>
      </c>
      <c r="AC183" s="54">
        <v>0</v>
      </c>
      <c r="AD183" s="54">
        <f t="shared" si="120"/>
        <v>0</v>
      </c>
      <c r="AE183" s="54">
        <f t="shared" si="121"/>
        <v>25</v>
      </c>
      <c r="AF183" s="54">
        <f t="shared" si="122"/>
        <v>0</v>
      </c>
      <c r="AG183" s="59"/>
      <c r="AH183" s="59"/>
      <c r="AI183" s="59"/>
      <c r="AJ183" s="59">
        <f t="shared" si="123"/>
        <v>0</v>
      </c>
      <c r="AK183" s="59">
        <f t="shared" si="124"/>
        <v>8</v>
      </c>
      <c r="AL183" s="59">
        <f t="shared" si="125"/>
        <v>0</v>
      </c>
    </row>
    <row r="184" spans="2:38" ht="8.25" hidden="1" customHeight="1" x14ac:dyDescent="0.2">
      <c r="AG184" s="59" t="e">
        <f>VLOOKUP($B184,Mar!$S$7:$V$505,2,FALSE)</f>
        <v>#N/A</v>
      </c>
      <c r="AH184" s="59" t="e">
        <f>VLOOKUP($B184,Mar!$S$7:$V$505,3,FALSE)</f>
        <v>#N/A</v>
      </c>
      <c r="AI184" s="59" t="e">
        <f>VLOOKUP($B184,Mar!$S$7:$V$505,4,FALSE)</f>
        <v>#N/A</v>
      </c>
    </row>
    <row r="185" spans="2:38" ht="8.25" hidden="1" customHeight="1" x14ac:dyDescent="0.2">
      <c r="AG185" s="59" t="e">
        <f>VLOOKUP($B185,Mar!$S$7:$V$505,2,FALSE)</f>
        <v>#N/A</v>
      </c>
      <c r="AH185" s="59" t="e">
        <f>VLOOKUP($B185,Mar!$S$7:$V$505,3,FALSE)</f>
        <v>#N/A</v>
      </c>
      <c r="AI185" s="59" t="e">
        <f>VLOOKUP($B185,Mar!$S$7:$V$505,4,FALSE)</f>
        <v>#N/A</v>
      </c>
    </row>
    <row r="186" spans="2:38" ht="8.25" hidden="1" customHeight="1" x14ac:dyDescent="0.2">
      <c r="AG186" s="59" t="e">
        <f>VLOOKUP($B186,Mar!$S$7:$V$505,2,FALSE)</f>
        <v>#N/A</v>
      </c>
      <c r="AH186" s="59" t="e">
        <f>VLOOKUP($B186,Mar!$S$7:$V$505,3,FALSE)</f>
        <v>#N/A</v>
      </c>
      <c r="AI186" s="59" t="e">
        <f>VLOOKUP($B186,Mar!$S$7:$V$505,4,FALSE)</f>
        <v>#N/A</v>
      </c>
    </row>
    <row r="187" spans="2:38" ht="8.25" hidden="1" customHeight="1" x14ac:dyDescent="0.2">
      <c r="AG187" s="59" t="e">
        <f>VLOOKUP($B187,Mar!$S$7:$V$505,2,FALSE)</f>
        <v>#N/A</v>
      </c>
      <c r="AH187" s="59" t="e">
        <f>VLOOKUP($B187,Mar!$S$7:$V$505,3,FALSE)</f>
        <v>#N/A</v>
      </c>
      <c r="AI187" s="59" t="e">
        <f>VLOOKUP($B187,Mar!$S$7:$V$505,4,FALSE)</f>
        <v>#N/A</v>
      </c>
    </row>
    <row r="188" spans="2:38" ht="8.25" hidden="1" customHeight="1" x14ac:dyDescent="0.2">
      <c r="AG188" s="59" t="e">
        <f>VLOOKUP($B188,Mar!$S$7:$V$505,2,FALSE)</f>
        <v>#N/A</v>
      </c>
      <c r="AH188" s="59" t="e">
        <f>VLOOKUP($B188,Mar!$S$7:$V$505,3,FALSE)</f>
        <v>#N/A</v>
      </c>
      <c r="AI188" s="59" t="e">
        <f>VLOOKUP($B188,Mar!$S$7:$V$505,4,FALSE)</f>
        <v>#N/A</v>
      </c>
    </row>
    <row r="189" spans="2:38" ht="8.25" hidden="1" customHeight="1" x14ac:dyDescent="0.2">
      <c r="AG189" s="59" t="e">
        <f>VLOOKUP($B189,Mar!$S$7:$V$505,2,FALSE)</f>
        <v>#N/A</v>
      </c>
      <c r="AH189" s="59" t="e">
        <f>VLOOKUP($B189,Mar!$S$7:$V$505,3,FALSE)</f>
        <v>#N/A</v>
      </c>
      <c r="AI189" s="59" t="e">
        <f>VLOOKUP($B189,Mar!$S$7:$V$505,4,FALSE)</f>
        <v>#N/A</v>
      </c>
    </row>
    <row r="190" spans="2:38" ht="8.25" hidden="1" customHeight="1" x14ac:dyDescent="0.2">
      <c r="AG190" s="59" t="e">
        <f>VLOOKUP($B190,Mar!$S$7:$V$505,2,FALSE)</f>
        <v>#N/A</v>
      </c>
      <c r="AH190" s="59" t="e">
        <f>VLOOKUP($B190,Mar!$S$7:$V$505,3,FALSE)</f>
        <v>#N/A</v>
      </c>
      <c r="AI190" s="59" t="e">
        <f>VLOOKUP($B190,Mar!$S$7:$V$505,4,FALSE)</f>
        <v>#N/A</v>
      </c>
    </row>
    <row r="191" spans="2:38" ht="8.25" hidden="1" customHeight="1" x14ac:dyDescent="0.2">
      <c r="AG191" s="59" t="e">
        <f>VLOOKUP($B191,Mar!$S$7:$V$505,2,FALSE)</f>
        <v>#N/A</v>
      </c>
      <c r="AH191" s="59" t="e">
        <f>VLOOKUP($B191,Mar!$S$7:$V$505,3,FALSE)</f>
        <v>#N/A</v>
      </c>
      <c r="AI191" s="59" t="e">
        <f>VLOOKUP($B191,Mar!$S$7:$V$505,4,FALSE)</f>
        <v>#N/A</v>
      </c>
    </row>
    <row r="192" spans="2:38" ht="8.25" hidden="1" customHeight="1" x14ac:dyDescent="0.2">
      <c r="AG192" s="59" t="e">
        <f>VLOOKUP($B192,Mar!$S$7:$V$505,2,FALSE)</f>
        <v>#N/A</v>
      </c>
      <c r="AH192" s="59" t="e">
        <f>VLOOKUP($B192,Mar!$S$7:$V$505,3,FALSE)</f>
        <v>#N/A</v>
      </c>
      <c r="AI192" s="59" t="e">
        <f>VLOOKUP($B192,Mar!$S$7:$V$505,4,FALSE)</f>
        <v>#N/A</v>
      </c>
    </row>
    <row r="193" spans="33:35" ht="8.25" hidden="1" customHeight="1" x14ac:dyDescent="0.2">
      <c r="AG193" s="59" t="e">
        <f>VLOOKUP($B193,Mar!$S$7:$V$505,2,FALSE)</f>
        <v>#N/A</v>
      </c>
      <c r="AH193" s="59" t="e">
        <f>VLOOKUP($B193,Mar!$S$7:$V$505,3,FALSE)</f>
        <v>#N/A</v>
      </c>
      <c r="AI193" s="59" t="e">
        <f>VLOOKUP($B193,Mar!$S$7:$V$505,4,FALSE)</f>
        <v>#N/A</v>
      </c>
    </row>
    <row r="194" spans="33:35" ht="8.25" hidden="1" customHeight="1" x14ac:dyDescent="0.2">
      <c r="AG194" s="59" t="e">
        <f>VLOOKUP($B194,Mar!$S$7:$V$505,2,FALSE)</f>
        <v>#N/A</v>
      </c>
      <c r="AH194" s="59" t="e">
        <f>VLOOKUP($B194,Mar!$S$7:$V$505,3,FALSE)</f>
        <v>#N/A</v>
      </c>
      <c r="AI194" s="59" t="e">
        <f>VLOOKUP($B194,Mar!$S$7:$V$505,4,FALSE)</f>
        <v>#N/A</v>
      </c>
    </row>
    <row r="195" spans="33:35" ht="8.25" hidden="1" customHeight="1" x14ac:dyDescent="0.2">
      <c r="AG195" s="59" t="e">
        <f>VLOOKUP($B195,Mar!$S$7:$V$505,2,FALSE)</f>
        <v>#N/A</v>
      </c>
      <c r="AH195" s="59" t="e">
        <f>VLOOKUP($B195,Mar!$S$7:$V$505,3,FALSE)</f>
        <v>#N/A</v>
      </c>
      <c r="AI195" s="59" t="e">
        <f>VLOOKUP($B195,Mar!$S$7:$V$505,4,FALSE)</f>
        <v>#N/A</v>
      </c>
    </row>
    <row r="196" spans="33:35" ht="8.25" hidden="1" customHeight="1" x14ac:dyDescent="0.2">
      <c r="AG196" s="59" t="e">
        <f>VLOOKUP($B196,Mar!$S$7:$V$505,2,FALSE)</f>
        <v>#N/A</v>
      </c>
      <c r="AH196" s="59" t="e">
        <f>VLOOKUP($B196,Mar!$S$7:$V$505,3,FALSE)</f>
        <v>#N/A</v>
      </c>
      <c r="AI196" s="59" t="e">
        <f>VLOOKUP($B196,Mar!$S$7:$V$505,4,FALSE)</f>
        <v>#N/A</v>
      </c>
    </row>
    <row r="197" spans="33:35" ht="8.25" hidden="1" customHeight="1" x14ac:dyDescent="0.2">
      <c r="AG197" s="59" t="e">
        <f>VLOOKUP($B197,Mar!$S$7:$V$505,2,FALSE)</f>
        <v>#N/A</v>
      </c>
      <c r="AH197" s="59" t="e">
        <f>VLOOKUP($B197,Mar!$S$7:$V$505,3,FALSE)</f>
        <v>#N/A</v>
      </c>
      <c r="AI197" s="59" t="e">
        <f>VLOOKUP($B197,Mar!$S$7:$V$505,4,FALSE)</f>
        <v>#N/A</v>
      </c>
    </row>
    <row r="198" spans="33:35" ht="8.25" hidden="1" customHeight="1" x14ac:dyDescent="0.2">
      <c r="AG198" s="59" t="e">
        <f>VLOOKUP($B198,Mar!$S$7:$V$505,2,FALSE)</f>
        <v>#N/A</v>
      </c>
      <c r="AH198" s="59" t="e">
        <f>VLOOKUP($B198,Mar!$S$7:$V$505,3,FALSE)</f>
        <v>#N/A</v>
      </c>
      <c r="AI198" s="59" t="e">
        <f>VLOOKUP($B198,Mar!$S$7:$V$505,4,FALSE)</f>
        <v>#N/A</v>
      </c>
    </row>
    <row r="199" spans="33:35" ht="8.25" hidden="1" customHeight="1" x14ac:dyDescent="0.2">
      <c r="AG199" s="59" t="e">
        <f>VLOOKUP($B199,Mar!$S$7:$V$505,2,FALSE)</f>
        <v>#N/A</v>
      </c>
      <c r="AH199" s="59" t="e">
        <f>VLOOKUP($B199,Mar!$S$7:$V$505,3,FALSE)</f>
        <v>#N/A</v>
      </c>
      <c r="AI199" s="59" t="e">
        <f>VLOOKUP($B199,Mar!$S$7:$V$505,4,FALSE)</f>
        <v>#N/A</v>
      </c>
    </row>
    <row r="200" spans="33:35" ht="8.25" hidden="1" customHeight="1" x14ac:dyDescent="0.2">
      <c r="AG200" s="59" t="e">
        <f>VLOOKUP($B200,Mar!$S$7:$V$505,2,FALSE)</f>
        <v>#N/A</v>
      </c>
      <c r="AH200" s="59" t="e">
        <f>VLOOKUP($B200,Mar!$S$7:$V$505,3,FALSE)</f>
        <v>#N/A</v>
      </c>
      <c r="AI200" s="59" t="e">
        <f>VLOOKUP($B200,Mar!$S$7:$V$505,4,FALSE)</f>
        <v>#N/A</v>
      </c>
    </row>
    <row r="201" spans="33:35" ht="8.25" hidden="1" customHeight="1" x14ac:dyDescent="0.2">
      <c r="AG201" s="59" t="e">
        <f>VLOOKUP($B201,Mar!$S$7:$V$505,2,FALSE)</f>
        <v>#N/A</v>
      </c>
      <c r="AH201" s="59" t="e">
        <f>VLOOKUP($B201,Mar!$S$7:$V$505,3,FALSE)</f>
        <v>#N/A</v>
      </c>
      <c r="AI201" s="59" t="e">
        <f>VLOOKUP($B201,Mar!$S$7:$V$505,4,FALSE)</f>
        <v>#N/A</v>
      </c>
    </row>
    <row r="202" spans="33:35" ht="8.25" hidden="1" customHeight="1" x14ac:dyDescent="0.2">
      <c r="AG202" s="59" t="e">
        <f>VLOOKUP($B202,Mar!$S$7:$V$505,2,FALSE)</f>
        <v>#N/A</v>
      </c>
      <c r="AH202" s="59" t="e">
        <f>VLOOKUP($B202,Mar!$S$7:$V$505,3,FALSE)</f>
        <v>#N/A</v>
      </c>
      <c r="AI202" s="59" t="e">
        <f>VLOOKUP($B202,Mar!$S$7:$V$505,4,FALSE)</f>
        <v>#N/A</v>
      </c>
    </row>
    <row r="203" spans="33:35" ht="8.25" hidden="1" customHeight="1" x14ac:dyDescent="0.2">
      <c r="AG203" s="59" t="e">
        <f>VLOOKUP($B203,Mar!$S$7:$V$505,2,FALSE)</f>
        <v>#N/A</v>
      </c>
      <c r="AH203" s="59" t="e">
        <f>VLOOKUP($B203,Mar!$S$7:$V$505,3,FALSE)</f>
        <v>#N/A</v>
      </c>
      <c r="AI203" s="59" t="e">
        <f>VLOOKUP($B203,Mar!$S$7:$V$505,4,FALSE)</f>
        <v>#N/A</v>
      </c>
    </row>
    <row r="204" spans="33:35" ht="8.25" hidden="1" customHeight="1" x14ac:dyDescent="0.2">
      <c r="AG204" s="59" t="e">
        <f>VLOOKUP($B204,Mar!$S$7:$V$505,2,FALSE)</f>
        <v>#N/A</v>
      </c>
      <c r="AH204" s="59" t="e">
        <f>VLOOKUP($B204,Mar!$S$7:$V$505,3,FALSE)</f>
        <v>#N/A</v>
      </c>
      <c r="AI204" s="59" t="e">
        <f>VLOOKUP($B204,Mar!$S$7:$V$505,4,FALSE)</f>
        <v>#N/A</v>
      </c>
    </row>
    <row r="205" spans="33:35" ht="8.25" hidden="1" customHeight="1" x14ac:dyDescent="0.2">
      <c r="AG205" s="59" t="e">
        <f>VLOOKUP($B205,Mar!$S$7:$V$505,2,FALSE)</f>
        <v>#N/A</v>
      </c>
      <c r="AH205" s="59" t="e">
        <f>VLOOKUP($B205,Mar!$S$7:$V$505,3,FALSE)</f>
        <v>#N/A</v>
      </c>
      <c r="AI205" s="59" t="e">
        <f>VLOOKUP($B205,Mar!$S$7:$V$505,4,FALSE)</f>
        <v>#N/A</v>
      </c>
    </row>
    <row r="206" spans="33:35" ht="8.25" hidden="1" customHeight="1" x14ac:dyDescent="0.2">
      <c r="AG206" s="59" t="e">
        <f>VLOOKUP($B206,Mar!$S$7:$V$505,2,FALSE)</f>
        <v>#N/A</v>
      </c>
      <c r="AH206" s="59" t="e">
        <f>VLOOKUP($B206,Mar!$S$7:$V$505,3,FALSE)</f>
        <v>#N/A</v>
      </c>
      <c r="AI206" s="59" t="e">
        <f>VLOOKUP($B206,Mar!$S$7:$V$505,4,FALSE)</f>
        <v>#N/A</v>
      </c>
    </row>
    <row r="207" spans="33:35" ht="8.25" hidden="1" customHeight="1" x14ac:dyDescent="0.2">
      <c r="AG207" s="59" t="e">
        <f>VLOOKUP($B207,Mar!$S$7:$V$505,2,FALSE)</f>
        <v>#N/A</v>
      </c>
      <c r="AH207" s="59" t="e">
        <f>VLOOKUP($B207,Mar!$S$7:$V$505,3,FALSE)</f>
        <v>#N/A</v>
      </c>
      <c r="AI207" s="59" t="e">
        <f>VLOOKUP($B207,Mar!$S$7:$V$505,4,FALSE)</f>
        <v>#N/A</v>
      </c>
    </row>
    <row r="208" spans="33:35" ht="8.25" hidden="1" customHeight="1" x14ac:dyDescent="0.2">
      <c r="AG208" s="59" t="e">
        <f>VLOOKUP($B208,Mar!$S$7:$V$505,2,FALSE)</f>
        <v>#N/A</v>
      </c>
      <c r="AH208" s="59" t="e">
        <f>VLOOKUP($B208,Mar!$S$7:$V$505,3,FALSE)</f>
        <v>#N/A</v>
      </c>
      <c r="AI208" s="59" t="e">
        <f>VLOOKUP($B208,Mar!$S$7:$V$505,4,FALSE)</f>
        <v>#N/A</v>
      </c>
    </row>
    <row r="209" spans="33:35" ht="8.25" hidden="1" customHeight="1" x14ac:dyDescent="0.2">
      <c r="AG209" s="59" t="e">
        <f>VLOOKUP($B209,Mar!$S$7:$V$505,2,FALSE)</f>
        <v>#N/A</v>
      </c>
      <c r="AH209" s="59" t="e">
        <f>VLOOKUP($B209,Mar!$S$7:$V$505,3,FALSE)</f>
        <v>#N/A</v>
      </c>
      <c r="AI209" s="59" t="e">
        <f>VLOOKUP($B209,Mar!$S$7:$V$505,4,FALSE)</f>
        <v>#N/A</v>
      </c>
    </row>
    <row r="210" spans="33:35" ht="8.25" hidden="1" customHeight="1" x14ac:dyDescent="0.2">
      <c r="AG210" s="59" t="e">
        <f>VLOOKUP($B210,Mar!$S$7:$V$505,2,FALSE)</f>
        <v>#N/A</v>
      </c>
      <c r="AH210" s="59" t="e">
        <f>VLOOKUP($B210,Mar!$S$7:$V$505,3,FALSE)</f>
        <v>#N/A</v>
      </c>
      <c r="AI210" s="59" t="e">
        <f>VLOOKUP($B210,Mar!$S$7:$V$505,4,FALSE)</f>
        <v>#N/A</v>
      </c>
    </row>
    <row r="211" spans="33:35" ht="8.25" hidden="1" customHeight="1" x14ac:dyDescent="0.2">
      <c r="AG211" s="59" t="e">
        <f>VLOOKUP($B211,Mar!$S$7:$V$505,2,FALSE)</f>
        <v>#N/A</v>
      </c>
      <c r="AH211" s="59" t="e">
        <f>VLOOKUP($B211,Mar!$S$7:$V$505,3,FALSE)</f>
        <v>#N/A</v>
      </c>
      <c r="AI211" s="59" t="e">
        <f>VLOOKUP($B211,Mar!$S$7:$V$505,4,FALSE)</f>
        <v>#N/A</v>
      </c>
    </row>
    <row r="212" spans="33:35" ht="8.25" hidden="1" customHeight="1" x14ac:dyDescent="0.2">
      <c r="AG212" s="59" t="e">
        <f>VLOOKUP($B212,Mar!$S$7:$V$505,2,FALSE)</f>
        <v>#N/A</v>
      </c>
      <c r="AH212" s="59" t="e">
        <f>VLOOKUP($B212,Mar!$S$7:$V$505,3,FALSE)</f>
        <v>#N/A</v>
      </c>
      <c r="AI212" s="59" t="e">
        <f>VLOOKUP($B212,Mar!$S$7:$V$505,4,FALSE)</f>
        <v>#N/A</v>
      </c>
    </row>
    <row r="213" spans="33:35" ht="8.25" hidden="1" customHeight="1" x14ac:dyDescent="0.2">
      <c r="AG213" s="59" t="e">
        <f>VLOOKUP($B213,Mar!$S$7:$V$505,2,FALSE)</f>
        <v>#N/A</v>
      </c>
      <c r="AH213" s="59" t="e">
        <f>VLOOKUP($B213,Mar!$S$7:$V$505,3,FALSE)</f>
        <v>#N/A</v>
      </c>
      <c r="AI213" s="59" t="e">
        <f>VLOOKUP($B213,Mar!$S$7:$V$505,4,FALSE)</f>
        <v>#N/A</v>
      </c>
    </row>
    <row r="214" spans="33:35" ht="8.25" hidden="1" customHeight="1" x14ac:dyDescent="0.2">
      <c r="AG214" s="59" t="e">
        <f>VLOOKUP($B214,Mar!$S$7:$V$505,2,FALSE)</f>
        <v>#N/A</v>
      </c>
      <c r="AH214" s="59" t="e">
        <f>VLOOKUP($B214,Mar!$S$7:$V$505,3,FALSE)</f>
        <v>#N/A</v>
      </c>
      <c r="AI214" s="59" t="e">
        <f>VLOOKUP($B214,Mar!$S$7:$V$505,4,FALSE)</f>
        <v>#N/A</v>
      </c>
    </row>
    <row r="215" spans="33:35" ht="8.25" hidden="1" customHeight="1" x14ac:dyDescent="0.2">
      <c r="AG215" s="59" t="e">
        <f>VLOOKUP($B215,Mar!$S$7:$V$505,2,FALSE)</f>
        <v>#N/A</v>
      </c>
      <c r="AH215" s="59" t="e">
        <f>VLOOKUP($B215,Mar!$S$7:$V$505,3,FALSE)</f>
        <v>#N/A</v>
      </c>
      <c r="AI215" s="59" t="e">
        <f>VLOOKUP($B215,Mar!$S$7:$V$505,4,FALSE)</f>
        <v>#N/A</v>
      </c>
    </row>
    <row r="216" spans="33:35" ht="8.25" hidden="1" customHeight="1" x14ac:dyDescent="0.2">
      <c r="AG216" s="59" t="e">
        <f>VLOOKUP($B216,Mar!$S$7:$V$505,2,FALSE)</f>
        <v>#N/A</v>
      </c>
      <c r="AH216" s="59" t="e">
        <f>VLOOKUP($B216,Mar!$S$7:$V$505,3,FALSE)</f>
        <v>#N/A</v>
      </c>
      <c r="AI216" s="59" t="e">
        <f>VLOOKUP($B216,Mar!$S$7:$V$505,4,FALSE)</f>
        <v>#N/A</v>
      </c>
    </row>
    <row r="217" spans="33:35" ht="8.25" hidden="1" customHeight="1" x14ac:dyDescent="0.2">
      <c r="AG217" s="59" t="e">
        <f>VLOOKUP($B217,Mar!$S$7:$V$505,2,FALSE)</f>
        <v>#N/A</v>
      </c>
      <c r="AH217" s="59" t="e">
        <f>VLOOKUP($B217,Mar!$S$7:$V$505,3,FALSE)</f>
        <v>#N/A</v>
      </c>
      <c r="AI217" s="59" t="e">
        <f>VLOOKUP($B217,Mar!$S$7:$V$505,4,FALSE)</f>
        <v>#N/A</v>
      </c>
    </row>
    <row r="218" spans="33:35" ht="8.25" hidden="1" customHeight="1" x14ac:dyDescent="0.2">
      <c r="AG218" s="59" t="e">
        <f>VLOOKUP($B218,Mar!$S$7:$V$505,2,FALSE)</f>
        <v>#N/A</v>
      </c>
      <c r="AH218" s="59" t="e">
        <f>VLOOKUP($B218,Mar!$S$7:$V$505,3,FALSE)</f>
        <v>#N/A</v>
      </c>
      <c r="AI218" s="59" t="e">
        <f>VLOOKUP($B218,Mar!$S$7:$V$505,4,FALSE)</f>
        <v>#N/A</v>
      </c>
    </row>
    <row r="219" spans="33:35" ht="8.25" hidden="1" customHeight="1" x14ac:dyDescent="0.2">
      <c r="AG219" s="59" t="e">
        <f>VLOOKUP($B219,Mar!$S$7:$V$505,2,FALSE)</f>
        <v>#N/A</v>
      </c>
      <c r="AH219" s="59" t="e">
        <f>VLOOKUP($B219,Mar!$S$7:$V$505,3,FALSE)</f>
        <v>#N/A</v>
      </c>
      <c r="AI219" s="59" t="e">
        <f>VLOOKUP($B219,Mar!$S$7:$V$505,4,FALSE)</f>
        <v>#N/A</v>
      </c>
    </row>
    <row r="220" spans="33:35" ht="8.25" hidden="1" customHeight="1" x14ac:dyDescent="0.2">
      <c r="AG220" s="59" t="e">
        <f>VLOOKUP($B220,Mar!$S$7:$V$505,2,FALSE)</f>
        <v>#N/A</v>
      </c>
      <c r="AH220" s="59" t="e">
        <f>VLOOKUP($B220,Mar!$S$7:$V$505,3,FALSE)</f>
        <v>#N/A</v>
      </c>
      <c r="AI220" s="59" t="e">
        <f>VLOOKUP($B220,Mar!$S$7:$V$505,4,FALSE)</f>
        <v>#N/A</v>
      </c>
    </row>
    <row r="221" spans="33:35" ht="8.25" hidden="1" customHeight="1" x14ac:dyDescent="0.2">
      <c r="AG221" s="59" t="e">
        <f>VLOOKUP($B221,Mar!$S$7:$V$505,2,FALSE)</f>
        <v>#N/A</v>
      </c>
      <c r="AH221" s="59" t="e">
        <f>VLOOKUP($B221,Mar!$S$7:$V$505,3,FALSE)</f>
        <v>#N/A</v>
      </c>
      <c r="AI221" s="59" t="e">
        <f>VLOOKUP($B221,Mar!$S$7:$V$505,4,FALSE)</f>
        <v>#N/A</v>
      </c>
    </row>
    <row r="222" spans="33:35" ht="8.25" hidden="1" customHeight="1" x14ac:dyDescent="0.2">
      <c r="AG222" s="59" t="e">
        <f>VLOOKUP($B222,Mar!$S$7:$V$505,2,FALSE)</f>
        <v>#N/A</v>
      </c>
      <c r="AH222" s="59" t="e">
        <f>VLOOKUP($B222,Mar!$S$7:$V$505,3,FALSE)</f>
        <v>#N/A</v>
      </c>
      <c r="AI222" s="59" t="e">
        <f>VLOOKUP($B222,Mar!$S$7:$V$505,4,FALSE)</f>
        <v>#N/A</v>
      </c>
    </row>
    <row r="223" spans="33:35" ht="8.25" hidden="1" customHeight="1" x14ac:dyDescent="0.2">
      <c r="AG223" s="59" t="e">
        <f>VLOOKUP($B223,Mar!$S$7:$V$505,2,FALSE)</f>
        <v>#N/A</v>
      </c>
      <c r="AH223" s="59" t="e">
        <f>VLOOKUP($B223,Mar!$S$7:$V$505,3,FALSE)</f>
        <v>#N/A</v>
      </c>
      <c r="AI223" s="59" t="e">
        <f>VLOOKUP($B223,Mar!$S$7:$V$505,4,FALSE)</f>
        <v>#N/A</v>
      </c>
    </row>
    <row r="224" spans="33:35" ht="8.25" hidden="1" customHeight="1" x14ac:dyDescent="0.2">
      <c r="AG224" s="59" t="e">
        <f>VLOOKUP($B224,Mar!$S$7:$V$505,2,FALSE)</f>
        <v>#N/A</v>
      </c>
      <c r="AH224" s="59" t="e">
        <f>VLOOKUP($B224,Mar!$S$7:$V$505,3,FALSE)</f>
        <v>#N/A</v>
      </c>
      <c r="AI224" s="59" t="e">
        <f>VLOOKUP($B224,Mar!$S$7:$V$505,4,FALSE)</f>
        <v>#N/A</v>
      </c>
    </row>
    <row r="225" spans="33:35" ht="8.25" hidden="1" customHeight="1" x14ac:dyDescent="0.2">
      <c r="AG225" s="59" t="e">
        <f>VLOOKUP($B225,Mar!$S$7:$V$505,2,FALSE)</f>
        <v>#N/A</v>
      </c>
      <c r="AH225" s="59" t="e">
        <f>VLOOKUP($B225,Mar!$S$7:$V$505,3,FALSE)</f>
        <v>#N/A</v>
      </c>
      <c r="AI225" s="59" t="e">
        <f>VLOOKUP($B225,Mar!$S$7:$V$505,4,FALSE)</f>
        <v>#N/A</v>
      </c>
    </row>
    <row r="226" spans="33:35" ht="8.25" hidden="1" customHeight="1" x14ac:dyDescent="0.2">
      <c r="AG226" s="59" t="e">
        <f>VLOOKUP($B226,Mar!$S$7:$V$505,2,FALSE)</f>
        <v>#N/A</v>
      </c>
      <c r="AH226" s="59" t="e">
        <f>VLOOKUP($B226,Mar!$S$7:$V$505,3,FALSE)</f>
        <v>#N/A</v>
      </c>
      <c r="AI226" s="59" t="e">
        <f>VLOOKUP($B226,Mar!$S$7:$V$505,4,FALSE)</f>
        <v>#N/A</v>
      </c>
    </row>
    <row r="227" spans="33:35" ht="8.25" hidden="1" customHeight="1" x14ac:dyDescent="0.2">
      <c r="AG227" s="59" t="e">
        <f>VLOOKUP($B227,Mar!$S$7:$V$505,2,FALSE)</f>
        <v>#N/A</v>
      </c>
      <c r="AH227" s="59" t="e">
        <f>VLOOKUP($B227,Mar!$S$7:$V$505,3,FALSE)</f>
        <v>#N/A</v>
      </c>
      <c r="AI227" s="59" t="e">
        <f>VLOOKUP($B227,Mar!$S$7:$V$505,4,FALSE)</f>
        <v>#N/A</v>
      </c>
    </row>
    <row r="228" spans="33:35" ht="8.25" hidden="1" customHeight="1" x14ac:dyDescent="0.2">
      <c r="AG228" s="59" t="e">
        <f>VLOOKUP($B228,Mar!$S$7:$V$505,2,FALSE)</f>
        <v>#N/A</v>
      </c>
      <c r="AH228" s="59" t="e">
        <f>VLOOKUP($B228,Mar!$S$7:$V$505,3,FALSE)</f>
        <v>#N/A</v>
      </c>
      <c r="AI228" s="59" t="e">
        <f>VLOOKUP($B228,Mar!$S$7:$V$505,4,FALSE)</f>
        <v>#N/A</v>
      </c>
    </row>
    <row r="229" spans="33:35" ht="8.25" hidden="1" customHeight="1" x14ac:dyDescent="0.2">
      <c r="AG229" s="59" t="e">
        <f>VLOOKUP($B229,Mar!$S$7:$V$505,2,FALSE)</f>
        <v>#N/A</v>
      </c>
      <c r="AH229" s="59" t="e">
        <f>VLOOKUP($B229,Mar!$S$7:$V$505,3,FALSE)</f>
        <v>#N/A</v>
      </c>
      <c r="AI229" s="59" t="e">
        <f>VLOOKUP($B229,Mar!$S$7:$V$505,4,FALSE)</f>
        <v>#N/A</v>
      </c>
    </row>
    <row r="230" spans="33:35" ht="8.25" hidden="1" customHeight="1" x14ac:dyDescent="0.2">
      <c r="AG230" s="59" t="e">
        <f>VLOOKUP($B230,Mar!$S$7:$V$505,2,FALSE)</f>
        <v>#N/A</v>
      </c>
      <c r="AH230" s="59" t="e">
        <f>VLOOKUP($B230,Mar!$S$7:$V$505,3,FALSE)</f>
        <v>#N/A</v>
      </c>
      <c r="AI230" s="59" t="e">
        <f>VLOOKUP($B230,Mar!$S$7:$V$505,4,FALSE)</f>
        <v>#N/A</v>
      </c>
    </row>
    <row r="231" spans="33:35" ht="8.25" hidden="1" customHeight="1" x14ac:dyDescent="0.2">
      <c r="AG231" s="59" t="e">
        <f>VLOOKUP($B231,Mar!$S$7:$V$505,2,FALSE)</f>
        <v>#N/A</v>
      </c>
      <c r="AH231" s="59" t="e">
        <f>VLOOKUP($B231,Mar!$S$7:$V$505,3,FALSE)</f>
        <v>#N/A</v>
      </c>
      <c r="AI231" s="59" t="e">
        <f>VLOOKUP($B231,Mar!$S$7:$V$505,4,FALSE)</f>
        <v>#N/A</v>
      </c>
    </row>
    <row r="232" spans="33:35" ht="8.25" hidden="1" customHeight="1" x14ac:dyDescent="0.2">
      <c r="AG232" s="59" t="e">
        <f>VLOOKUP($B232,Mar!$S$7:$V$505,2,FALSE)</f>
        <v>#N/A</v>
      </c>
      <c r="AH232" s="59" t="e">
        <f>VLOOKUP($B232,Mar!$S$7:$V$505,3,FALSE)</f>
        <v>#N/A</v>
      </c>
      <c r="AI232" s="59" t="e">
        <f>VLOOKUP($B232,Mar!$S$7:$V$505,4,FALSE)</f>
        <v>#N/A</v>
      </c>
    </row>
    <row r="233" spans="33:35" ht="8.25" hidden="1" customHeight="1" x14ac:dyDescent="0.2">
      <c r="AG233" s="59" t="e">
        <f>VLOOKUP($B233,Mar!$S$7:$V$505,2,FALSE)</f>
        <v>#N/A</v>
      </c>
      <c r="AH233" s="59" t="e">
        <f>VLOOKUP($B233,Mar!$S$7:$V$505,3,FALSE)</f>
        <v>#N/A</v>
      </c>
      <c r="AI233" s="59" t="e">
        <f>VLOOKUP($B233,Mar!$S$7:$V$505,4,FALSE)</f>
        <v>#N/A</v>
      </c>
    </row>
    <row r="234" spans="33:35" ht="8.25" hidden="1" customHeight="1" x14ac:dyDescent="0.2">
      <c r="AG234" s="59" t="e">
        <f>VLOOKUP($B234,Mar!$S$7:$V$505,2,FALSE)</f>
        <v>#N/A</v>
      </c>
      <c r="AH234" s="59" t="e">
        <f>VLOOKUP($B234,Mar!$S$7:$V$505,3,FALSE)</f>
        <v>#N/A</v>
      </c>
      <c r="AI234" s="59" t="e">
        <f>VLOOKUP($B234,Mar!$S$7:$V$505,4,FALSE)</f>
        <v>#N/A</v>
      </c>
    </row>
    <row r="235" spans="33:35" ht="8.25" hidden="1" customHeight="1" x14ac:dyDescent="0.2">
      <c r="AG235" s="59" t="e">
        <f>VLOOKUP($B235,Mar!$S$7:$V$505,2,FALSE)</f>
        <v>#N/A</v>
      </c>
      <c r="AH235" s="59" t="e">
        <f>VLOOKUP($B235,Mar!$S$7:$V$505,3,FALSE)</f>
        <v>#N/A</v>
      </c>
      <c r="AI235" s="59" t="e">
        <f>VLOOKUP($B235,Mar!$S$7:$V$505,4,FALSE)</f>
        <v>#N/A</v>
      </c>
    </row>
    <row r="236" spans="33:35" ht="8.25" hidden="1" customHeight="1" x14ac:dyDescent="0.2">
      <c r="AG236" s="59" t="e">
        <f>VLOOKUP($B236,Mar!$S$7:$V$505,2,FALSE)</f>
        <v>#N/A</v>
      </c>
      <c r="AH236" s="59" t="e">
        <f>VLOOKUP($B236,Mar!$S$7:$V$505,3,FALSE)</f>
        <v>#N/A</v>
      </c>
      <c r="AI236" s="59" t="e">
        <f>VLOOKUP($B236,Mar!$S$7:$V$505,4,FALSE)</f>
        <v>#N/A</v>
      </c>
    </row>
    <row r="237" spans="33:35" ht="8.25" hidden="1" customHeight="1" x14ac:dyDescent="0.2">
      <c r="AG237" s="59" t="e">
        <f>VLOOKUP($B237,Mar!$S$7:$V$505,2,FALSE)</f>
        <v>#N/A</v>
      </c>
      <c r="AH237" s="59" t="e">
        <f>VLOOKUP($B237,Mar!$S$7:$V$505,3,FALSE)</f>
        <v>#N/A</v>
      </c>
      <c r="AI237" s="59" t="e">
        <f>VLOOKUP($B237,Mar!$S$7:$V$505,4,FALSE)</f>
        <v>#N/A</v>
      </c>
    </row>
    <row r="238" spans="33:35" ht="8.25" hidden="1" customHeight="1" x14ac:dyDescent="0.2">
      <c r="AG238" s="59" t="e">
        <f>VLOOKUP($B238,Mar!$S$7:$V$505,2,FALSE)</f>
        <v>#N/A</v>
      </c>
      <c r="AH238" s="59" t="e">
        <f>VLOOKUP($B238,Mar!$S$7:$V$505,3,FALSE)</f>
        <v>#N/A</v>
      </c>
      <c r="AI238" s="59" t="e">
        <f>VLOOKUP($B238,Mar!$S$7:$V$505,4,FALSE)</f>
        <v>#N/A</v>
      </c>
    </row>
    <row r="239" spans="33:35" ht="8.25" hidden="1" customHeight="1" x14ac:dyDescent="0.2">
      <c r="AG239" s="59" t="e">
        <f>VLOOKUP($B239,Mar!$S$7:$V$505,2,FALSE)</f>
        <v>#N/A</v>
      </c>
      <c r="AH239" s="59" t="e">
        <f>VLOOKUP($B239,Mar!$S$7:$V$505,3,FALSE)</f>
        <v>#N/A</v>
      </c>
      <c r="AI239" s="59" t="e">
        <f>VLOOKUP($B239,Mar!$S$7:$V$505,4,FALSE)</f>
        <v>#N/A</v>
      </c>
    </row>
    <row r="240" spans="33:35" ht="8.25" hidden="1" customHeight="1" x14ac:dyDescent="0.2">
      <c r="AG240" s="59" t="e">
        <f>VLOOKUP($B240,Mar!$S$7:$V$505,2,FALSE)</f>
        <v>#N/A</v>
      </c>
      <c r="AH240" s="59" t="e">
        <f>VLOOKUP($B240,Mar!$S$7:$V$505,3,FALSE)</f>
        <v>#N/A</v>
      </c>
      <c r="AI240" s="59" t="e">
        <f>VLOOKUP($B240,Mar!$S$7:$V$505,4,FALSE)</f>
        <v>#N/A</v>
      </c>
    </row>
    <row r="241" spans="33:35" ht="8.25" hidden="1" customHeight="1" x14ac:dyDescent="0.2">
      <c r="AG241" s="59" t="e">
        <f>VLOOKUP($B241,Mar!$S$7:$V$505,2,FALSE)</f>
        <v>#N/A</v>
      </c>
      <c r="AH241" s="59" t="e">
        <f>VLOOKUP($B241,Mar!$S$7:$V$505,3,FALSE)</f>
        <v>#N/A</v>
      </c>
      <c r="AI241" s="59" t="e">
        <f>VLOOKUP($B241,Mar!$S$7:$V$505,4,FALSE)</f>
        <v>#N/A</v>
      </c>
    </row>
    <row r="242" spans="33:35" ht="8.25" hidden="1" customHeight="1" x14ac:dyDescent="0.2">
      <c r="AG242" s="59" t="e">
        <f>VLOOKUP($B242,Mar!$S$7:$V$505,2,FALSE)</f>
        <v>#N/A</v>
      </c>
      <c r="AH242" s="59" t="e">
        <f>VLOOKUP($B242,Mar!$S$7:$V$505,3,FALSE)</f>
        <v>#N/A</v>
      </c>
      <c r="AI242" s="59" t="e">
        <f>VLOOKUP($B242,Mar!$S$7:$V$505,4,FALSE)</f>
        <v>#N/A</v>
      </c>
    </row>
    <row r="243" spans="33:35" ht="8.25" hidden="1" customHeight="1" x14ac:dyDescent="0.2">
      <c r="AG243" s="59" t="e">
        <f>VLOOKUP($B243,Mar!$S$7:$V$505,2,FALSE)</f>
        <v>#N/A</v>
      </c>
      <c r="AH243" s="59" t="e">
        <f>VLOOKUP($B243,Mar!$S$7:$V$505,3,FALSE)</f>
        <v>#N/A</v>
      </c>
      <c r="AI243" s="59" t="e">
        <f>VLOOKUP($B243,Mar!$S$7:$V$505,4,FALSE)</f>
        <v>#N/A</v>
      </c>
    </row>
    <row r="244" spans="33:35" ht="8.25" hidden="1" customHeight="1" x14ac:dyDescent="0.2">
      <c r="AG244" s="59" t="e">
        <f>VLOOKUP($B244,Mar!$S$7:$V$505,2,FALSE)</f>
        <v>#N/A</v>
      </c>
      <c r="AH244" s="59" t="e">
        <f>VLOOKUP($B244,Mar!$S$7:$V$505,3,FALSE)</f>
        <v>#N/A</v>
      </c>
      <c r="AI244" s="59" t="e">
        <f>VLOOKUP($B244,Mar!$S$7:$V$505,4,FALSE)</f>
        <v>#N/A</v>
      </c>
    </row>
    <row r="245" spans="33:35" ht="8.25" hidden="1" customHeight="1" x14ac:dyDescent="0.2">
      <c r="AG245" s="59" t="e">
        <f>VLOOKUP($B245,Mar!$S$7:$V$505,2,FALSE)</f>
        <v>#N/A</v>
      </c>
      <c r="AH245" s="59" t="e">
        <f>VLOOKUP($B245,Mar!$S$7:$V$505,3,FALSE)</f>
        <v>#N/A</v>
      </c>
      <c r="AI245" s="59" t="e">
        <f>VLOOKUP($B245,Mar!$S$7:$V$505,4,FALSE)</f>
        <v>#N/A</v>
      </c>
    </row>
    <row r="246" spans="33:35" ht="8.25" hidden="1" customHeight="1" x14ac:dyDescent="0.2">
      <c r="AG246" s="59" t="e">
        <f>VLOOKUP($B246,Mar!$S$7:$V$505,2,FALSE)</f>
        <v>#N/A</v>
      </c>
      <c r="AH246" s="59" t="e">
        <f>VLOOKUP($B246,Mar!$S$7:$V$505,3,FALSE)</f>
        <v>#N/A</v>
      </c>
      <c r="AI246" s="59" t="e">
        <f>VLOOKUP($B246,Mar!$S$7:$V$505,4,FALSE)</f>
        <v>#N/A</v>
      </c>
    </row>
    <row r="247" spans="33:35" ht="8.25" hidden="1" customHeight="1" x14ac:dyDescent="0.2">
      <c r="AG247" s="59" t="e">
        <f>VLOOKUP($B247,Mar!$S$7:$V$505,2,FALSE)</f>
        <v>#N/A</v>
      </c>
      <c r="AH247" s="59" t="e">
        <f>VLOOKUP($B247,Mar!$S$7:$V$505,3,FALSE)</f>
        <v>#N/A</v>
      </c>
      <c r="AI247" s="59" t="e">
        <f>VLOOKUP($B247,Mar!$S$7:$V$505,4,FALSE)</f>
        <v>#N/A</v>
      </c>
    </row>
    <row r="248" spans="33:35" ht="8.25" hidden="1" customHeight="1" x14ac:dyDescent="0.2">
      <c r="AG248" s="59" t="e">
        <f>VLOOKUP($B248,Mar!$S$7:$V$505,2,FALSE)</f>
        <v>#N/A</v>
      </c>
      <c r="AH248" s="59" t="e">
        <f>VLOOKUP($B248,Mar!$S$7:$V$505,3,FALSE)</f>
        <v>#N/A</v>
      </c>
      <c r="AI248" s="59" t="e">
        <f>VLOOKUP($B248,Mar!$S$7:$V$505,4,FALSE)</f>
        <v>#N/A</v>
      </c>
    </row>
    <row r="249" spans="33:35" ht="8.25" hidden="1" customHeight="1" x14ac:dyDescent="0.2">
      <c r="AG249" s="59" t="e">
        <f>VLOOKUP($B249,Mar!$S$7:$V$505,2,FALSE)</f>
        <v>#N/A</v>
      </c>
      <c r="AH249" s="59" t="e">
        <f>VLOOKUP($B249,Mar!$S$7:$V$505,3,FALSE)</f>
        <v>#N/A</v>
      </c>
      <c r="AI249" s="59" t="e">
        <f>VLOOKUP($B249,Mar!$S$7:$V$505,4,FALSE)</f>
        <v>#N/A</v>
      </c>
    </row>
    <row r="250" spans="33:35" ht="8.25" hidden="1" customHeight="1" x14ac:dyDescent="0.2">
      <c r="AG250" s="59" t="e">
        <f>VLOOKUP($B250,Mar!$S$7:$V$505,2,FALSE)</f>
        <v>#N/A</v>
      </c>
      <c r="AH250" s="59" t="e">
        <f>VLOOKUP($B250,Mar!$S$7:$V$505,3,FALSE)</f>
        <v>#N/A</v>
      </c>
      <c r="AI250" s="59" t="e">
        <f>VLOOKUP($B250,Mar!$S$7:$V$505,4,FALSE)</f>
        <v>#N/A</v>
      </c>
    </row>
    <row r="251" spans="33:35" ht="8.25" hidden="1" customHeight="1" x14ac:dyDescent="0.2">
      <c r="AG251" s="59" t="e">
        <f>VLOOKUP($B251,Mar!$S$7:$V$505,2,FALSE)</f>
        <v>#N/A</v>
      </c>
      <c r="AH251" s="59" t="e">
        <f>VLOOKUP($B251,Mar!$S$7:$V$505,3,FALSE)</f>
        <v>#N/A</v>
      </c>
      <c r="AI251" s="59" t="e">
        <f>VLOOKUP($B251,Mar!$S$7:$V$505,4,FALSE)</f>
        <v>#N/A</v>
      </c>
    </row>
    <row r="252" spans="33:35" ht="8.25" hidden="1" customHeight="1" x14ac:dyDescent="0.2">
      <c r="AG252" s="59" t="e">
        <f>VLOOKUP($B252,Mar!$S$7:$V$505,2,FALSE)</f>
        <v>#N/A</v>
      </c>
      <c r="AH252" s="59" t="e">
        <f>VLOOKUP($B252,Mar!$S$7:$V$505,3,FALSE)</f>
        <v>#N/A</v>
      </c>
      <c r="AI252" s="59" t="e">
        <f>VLOOKUP($B252,Mar!$S$7:$V$505,4,FALSE)</f>
        <v>#N/A</v>
      </c>
    </row>
    <row r="253" spans="33:35" ht="8.25" hidden="1" customHeight="1" x14ac:dyDescent="0.2">
      <c r="AG253" s="59" t="e">
        <f>VLOOKUP($B253,Mar!$S$7:$V$505,2,FALSE)</f>
        <v>#N/A</v>
      </c>
      <c r="AH253" s="59" t="e">
        <f>VLOOKUP($B253,Mar!$S$7:$V$505,3,FALSE)</f>
        <v>#N/A</v>
      </c>
      <c r="AI253" s="59" t="e">
        <f>VLOOKUP($B253,Mar!$S$7:$V$505,4,FALSE)</f>
        <v>#N/A</v>
      </c>
    </row>
    <row r="254" spans="33:35" ht="8.25" hidden="1" customHeight="1" x14ac:dyDescent="0.2">
      <c r="AG254" s="59" t="e">
        <f>VLOOKUP($B254,Mar!$S$7:$V$505,2,FALSE)</f>
        <v>#N/A</v>
      </c>
      <c r="AH254" s="59" t="e">
        <f>VLOOKUP($B254,Mar!$S$7:$V$505,3,FALSE)</f>
        <v>#N/A</v>
      </c>
      <c r="AI254" s="59" t="e">
        <f>VLOOKUP($B254,Mar!$S$7:$V$505,4,FALSE)</f>
        <v>#N/A</v>
      </c>
    </row>
    <row r="255" spans="33:35" ht="8.25" hidden="1" customHeight="1" x14ac:dyDescent="0.2">
      <c r="AG255" s="59" t="e">
        <f>VLOOKUP($B255,Mar!$S$7:$V$505,2,FALSE)</f>
        <v>#N/A</v>
      </c>
      <c r="AH255" s="59" t="e">
        <f>VLOOKUP($B255,Mar!$S$7:$V$505,3,FALSE)</f>
        <v>#N/A</v>
      </c>
      <c r="AI255" s="59" t="e">
        <f>VLOOKUP($B255,Mar!$S$7:$V$505,4,FALSE)</f>
        <v>#N/A</v>
      </c>
    </row>
    <row r="256" spans="33:35" ht="8.25" hidden="1" customHeight="1" x14ac:dyDescent="0.2">
      <c r="AG256" s="59" t="e">
        <f>VLOOKUP($B256,Mar!$S$7:$V$505,2,FALSE)</f>
        <v>#N/A</v>
      </c>
      <c r="AH256" s="59" t="e">
        <f>VLOOKUP($B256,Mar!$S$7:$V$505,3,FALSE)</f>
        <v>#N/A</v>
      </c>
      <c r="AI256" s="59" t="e">
        <f>VLOOKUP($B256,Mar!$S$7:$V$505,4,FALSE)</f>
        <v>#N/A</v>
      </c>
    </row>
    <row r="257" spans="33:35" ht="8.25" hidden="1" customHeight="1" x14ac:dyDescent="0.2">
      <c r="AG257" s="59" t="e">
        <f>VLOOKUP($B257,Mar!$S$7:$V$505,2,FALSE)</f>
        <v>#N/A</v>
      </c>
      <c r="AH257" s="59" t="e">
        <f>VLOOKUP($B257,Mar!$S$7:$V$505,3,FALSE)</f>
        <v>#N/A</v>
      </c>
      <c r="AI257" s="59" t="e">
        <f>VLOOKUP($B257,Mar!$S$7:$V$505,4,FALSE)</f>
        <v>#N/A</v>
      </c>
    </row>
    <row r="258" spans="33:35" ht="8.25" hidden="1" customHeight="1" x14ac:dyDescent="0.2">
      <c r="AG258" s="59" t="e">
        <f>VLOOKUP($B258,Mar!$S$7:$V$505,2,FALSE)</f>
        <v>#N/A</v>
      </c>
      <c r="AH258" s="59" t="e">
        <f>VLOOKUP($B258,Mar!$S$7:$V$505,3,FALSE)</f>
        <v>#N/A</v>
      </c>
      <c r="AI258" s="59" t="e">
        <f>VLOOKUP($B258,Mar!$S$7:$V$505,4,FALSE)</f>
        <v>#N/A</v>
      </c>
    </row>
    <row r="259" spans="33:35" ht="8.25" hidden="1" customHeight="1" x14ac:dyDescent="0.2">
      <c r="AG259" s="59" t="e">
        <f>VLOOKUP($B259,Mar!$S$7:$V$505,2,FALSE)</f>
        <v>#N/A</v>
      </c>
      <c r="AH259" s="59" t="e">
        <f>VLOOKUP($B259,Mar!$S$7:$V$505,3,FALSE)</f>
        <v>#N/A</v>
      </c>
      <c r="AI259" s="59" t="e">
        <f>VLOOKUP($B259,Mar!$S$7:$V$505,4,FALSE)</f>
        <v>#N/A</v>
      </c>
    </row>
    <row r="260" spans="33:35" ht="8.25" hidden="1" customHeight="1" x14ac:dyDescent="0.2">
      <c r="AG260" s="59" t="e">
        <f>VLOOKUP($B260,Mar!$S$7:$V$505,2,FALSE)</f>
        <v>#N/A</v>
      </c>
      <c r="AH260" s="59" t="e">
        <f>VLOOKUP($B260,Mar!$S$7:$V$505,3,FALSE)</f>
        <v>#N/A</v>
      </c>
      <c r="AI260" s="59" t="e">
        <f>VLOOKUP($B260,Mar!$S$7:$V$505,4,FALSE)</f>
        <v>#N/A</v>
      </c>
    </row>
    <row r="261" spans="33:35" ht="8.25" hidden="1" customHeight="1" x14ac:dyDescent="0.2">
      <c r="AG261" s="59" t="e">
        <f>VLOOKUP($B261,Mar!$S$7:$V$505,2,FALSE)</f>
        <v>#N/A</v>
      </c>
      <c r="AH261" s="59" t="e">
        <f>VLOOKUP($B261,Mar!$S$7:$V$505,3,FALSE)</f>
        <v>#N/A</v>
      </c>
      <c r="AI261" s="59" t="e">
        <f>VLOOKUP($B261,Mar!$S$7:$V$505,4,FALSE)</f>
        <v>#N/A</v>
      </c>
    </row>
    <row r="262" spans="33:35" ht="8.25" hidden="1" customHeight="1" x14ac:dyDescent="0.2">
      <c r="AG262" s="59" t="e">
        <f>VLOOKUP($B262,Mar!$S$7:$V$505,2,FALSE)</f>
        <v>#N/A</v>
      </c>
      <c r="AH262" s="59" t="e">
        <f>VLOOKUP($B262,Mar!$S$7:$V$505,3,FALSE)</f>
        <v>#N/A</v>
      </c>
      <c r="AI262" s="59" t="e">
        <f>VLOOKUP($B262,Mar!$S$7:$V$505,4,FALSE)</f>
        <v>#N/A</v>
      </c>
    </row>
    <row r="263" spans="33:35" ht="8.25" hidden="1" customHeight="1" x14ac:dyDescent="0.2">
      <c r="AG263" s="59" t="e">
        <f>VLOOKUP($B263,Mar!$S$7:$V$505,2,FALSE)</f>
        <v>#N/A</v>
      </c>
      <c r="AH263" s="59" t="e">
        <f>VLOOKUP($B263,Mar!$S$7:$V$505,3,FALSE)</f>
        <v>#N/A</v>
      </c>
      <c r="AI263" s="59" t="e">
        <f>VLOOKUP($B263,Mar!$S$7:$V$505,4,FALSE)</f>
        <v>#N/A</v>
      </c>
    </row>
    <row r="264" spans="33:35" ht="8.25" hidden="1" customHeight="1" x14ac:dyDescent="0.2">
      <c r="AG264" s="59" t="e">
        <f>VLOOKUP($B264,Mar!$S$7:$V$505,2,FALSE)</f>
        <v>#N/A</v>
      </c>
      <c r="AH264" s="59" t="e">
        <f>VLOOKUP($B264,Mar!$S$7:$V$505,3,FALSE)</f>
        <v>#N/A</v>
      </c>
      <c r="AI264" s="59" t="e">
        <f>VLOOKUP($B264,Mar!$S$7:$V$505,4,FALSE)</f>
        <v>#N/A</v>
      </c>
    </row>
    <row r="265" spans="33:35" ht="8.25" hidden="1" customHeight="1" x14ac:dyDescent="0.2">
      <c r="AG265" s="59" t="e">
        <f>VLOOKUP($B265,Mar!$S$7:$V$505,2,FALSE)</f>
        <v>#N/A</v>
      </c>
      <c r="AH265" s="59" t="e">
        <f>VLOOKUP($B265,Mar!$S$7:$V$505,3,FALSE)</f>
        <v>#N/A</v>
      </c>
      <c r="AI265" s="59" t="e">
        <f>VLOOKUP($B265,Mar!$S$7:$V$505,4,FALSE)</f>
        <v>#N/A</v>
      </c>
    </row>
    <row r="266" spans="33:35" ht="8.25" hidden="1" customHeight="1" x14ac:dyDescent="0.2">
      <c r="AG266" s="59" t="e">
        <f>VLOOKUP($B266,Mar!$S$7:$V$505,2,FALSE)</f>
        <v>#N/A</v>
      </c>
      <c r="AH266" s="59" t="e">
        <f>VLOOKUP($B266,Mar!$S$7:$V$505,3,FALSE)</f>
        <v>#N/A</v>
      </c>
      <c r="AI266" s="59" t="e">
        <f>VLOOKUP($B266,Mar!$S$7:$V$505,4,FALSE)</f>
        <v>#N/A</v>
      </c>
    </row>
    <row r="267" spans="33:35" ht="8.25" hidden="1" customHeight="1" x14ac:dyDescent="0.2">
      <c r="AG267" s="59" t="e">
        <f>VLOOKUP($B267,Mar!$S$7:$V$505,2,FALSE)</f>
        <v>#N/A</v>
      </c>
      <c r="AH267" s="59" t="e">
        <f>VLOOKUP($B267,Mar!$S$7:$V$505,3,FALSE)</f>
        <v>#N/A</v>
      </c>
      <c r="AI267" s="59" t="e">
        <f>VLOOKUP($B267,Mar!$S$7:$V$505,4,FALSE)</f>
        <v>#N/A</v>
      </c>
    </row>
    <row r="268" spans="33:35" ht="8.25" hidden="1" customHeight="1" x14ac:dyDescent="0.2">
      <c r="AG268" s="59" t="e">
        <f>VLOOKUP($B268,Mar!$S$7:$V$505,2,FALSE)</f>
        <v>#N/A</v>
      </c>
      <c r="AH268" s="59" t="e">
        <f>VLOOKUP($B268,Mar!$S$7:$V$505,3,FALSE)</f>
        <v>#N/A</v>
      </c>
      <c r="AI268" s="59" t="e">
        <f>VLOOKUP($B268,Mar!$S$7:$V$505,4,FALSE)</f>
        <v>#N/A</v>
      </c>
    </row>
    <row r="269" spans="33:35" ht="8.25" hidden="1" customHeight="1" x14ac:dyDescent="0.2">
      <c r="AG269" s="59" t="e">
        <f>VLOOKUP($B269,Mar!$S$7:$V$505,2,FALSE)</f>
        <v>#N/A</v>
      </c>
      <c r="AH269" s="59" t="e">
        <f>VLOOKUP($B269,Mar!$S$7:$V$505,3,FALSE)</f>
        <v>#N/A</v>
      </c>
      <c r="AI269" s="59" t="e">
        <f>VLOOKUP($B269,Mar!$S$7:$V$505,4,FALSE)</f>
        <v>#N/A</v>
      </c>
    </row>
    <row r="270" spans="33:35" ht="8.25" hidden="1" customHeight="1" x14ac:dyDescent="0.2">
      <c r="AG270" s="59" t="e">
        <f>VLOOKUP($B270,Mar!$S$7:$V$505,2,FALSE)</f>
        <v>#N/A</v>
      </c>
      <c r="AH270" s="59" t="e">
        <f>VLOOKUP($B270,Mar!$S$7:$V$505,3,FALSE)</f>
        <v>#N/A</v>
      </c>
      <c r="AI270" s="59" t="e">
        <f>VLOOKUP($B270,Mar!$S$7:$V$505,4,FALSE)</f>
        <v>#N/A</v>
      </c>
    </row>
    <row r="271" spans="33:35" ht="8.25" hidden="1" customHeight="1" x14ac:dyDescent="0.2">
      <c r="AG271" s="59" t="e">
        <f>VLOOKUP($B271,Mar!$S$7:$V$505,2,FALSE)</f>
        <v>#N/A</v>
      </c>
      <c r="AH271" s="59" t="e">
        <f>VLOOKUP($B271,Mar!$S$7:$V$505,3,FALSE)</f>
        <v>#N/A</v>
      </c>
      <c r="AI271" s="59" t="e">
        <f>VLOOKUP($B271,Mar!$S$7:$V$505,4,FALSE)</f>
        <v>#N/A</v>
      </c>
    </row>
    <row r="272" spans="33:35" ht="8.25" hidden="1" customHeight="1" x14ac:dyDescent="0.2">
      <c r="AG272" s="59" t="e">
        <f>VLOOKUP($B272,Mar!$S$7:$V$505,2,FALSE)</f>
        <v>#N/A</v>
      </c>
      <c r="AH272" s="59" t="e">
        <f>VLOOKUP($B272,Mar!$S$7:$V$505,3,FALSE)</f>
        <v>#N/A</v>
      </c>
      <c r="AI272" s="59" t="e">
        <f>VLOOKUP($B272,Mar!$S$7:$V$505,4,FALSE)</f>
        <v>#N/A</v>
      </c>
    </row>
    <row r="273" spans="33:35" ht="8.25" hidden="1" customHeight="1" x14ac:dyDescent="0.2">
      <c r="AG273" s="59" t="e">
        <f>VLOOKUP($B273,Mar!$S$7:$V$505,2,FALSE)</f>
        <v>#N/A</v>
      </c>
      <c r="AH273" s="59" t="e">
        <f>VLOOKUP($B273,Mar!$S$7:$V$505,3,FALSE)</f>
        <v>#N/A</v>
      </c>
      <c r="AI273" s="59" t="e">
        <f>VLOOKUP($B273,Mar!$S$7:$V$505,4,FALSE)</f>
        <v>#N/A</v>
      </c>
    </row>
    <row r="274" spans="33:35" ht="8.25" hidden="1" customHeight="1" x14ac:dyDescent="0.2">
      <c r="AG274" s="59" t="e">
        <f>VLOOKUP($B274,Mar!$S$7:$V$505,2,FALSE)</f>
        <v>#N/A</v>
      </c>
      <c r="AH274" s="59" t="e">
        <f>VLOOKUP($B274,Mar!$S$7:$V$505,3,FALSE)</f>
        <v>#N/A</v>
      </c>
      <c r="AI274" s="59" t="e">
        <f>VLOOKUP($B274,Mar!$S$7:$V$505,4,FALSE)</f>
        <v>#N/A</v>
      </c>
    </row>
    <row r="275" spans="33:35" ht="8.25" hidden="1" customHeight="1" x14ac:dyDescent="0.2">
      <c r="AG275" s="59" t="e">
        <f>VLOOKUP($B275,Mar!$S$7:$V$505,2,FALSE)</f>
        <v>#N/A</v>
      </c>
      <c r="AH275" s="59" t="e">
        <f>VLOOKUP($B275,Mar!$S$7:$V$505,3,FALSE)</f>
        <v>#N/A</v>
      </c>
      <c r="AI275" s="59" t="e">
        <f>VLOOKUP($B275,Mar!$S$7:$V$505,4,FALSE)</f>
        <v>#N/A</v>
      </c>
    </row>
    <row r="276" spans="33:35" ht="8.25" hidden="1" customHeight="1" x14ac:dyDescent="0.2">
      <c r="AG276" s="59" t="e">
        <f>VLOOKUP($B276,Mar!$S$7:$V$505,2,FALSE)</f>
        <v>#N/A</v>
      </c>
      <c r="AH276" s="59" t="e">
        <f>VLOOKUP($B276,Mar!$S$7:$V$505,3,FALSE)</f>
        <v>#N/A</v>
      </c>
      <c r="AI276" s="59" t="e">
        <f>VLOOKUP($B276,Mar!$S$7:$V$505,4,FALSE)</f>
        <v>#N/A</v>
      </c>
    </row>
    <row r="277" spans="33:35" ht="8.25" hidden="1" customHeight="1" x14ac:dyDescent="0.2">
      <c r="AG277" s="59" t="e">
        <f>VLOOKUP($B277,Mar!$S$7:$V$505,2,FALSE)</f>
        <v>#N/A</v>
      </c>
      <c r="AH277" s="59" t="e">
        <f>VLOOKUP($B277,Mar!$S$7:$V$505,3,FALSE)</f>
        <v>#N/A</v>
      </c>
      <c r="AI277" s="59" t="e">
        <f>VLOOKUP($B277,Mar!$S$7:$V$505,4,FALSE)</f>
        <v>#N/A</v>
      </c>
    </row>
    <row r="278" spans="33:35" ht="8.25" hidden="1" customHeight="1" x14ac:dyDescent="0.2">
      <c r="AG278" s="59" t="e">
        <f>VLOOKUP($B278,Mar!$S$7:$V$505,2,FALSE)</f>
        <v>#N/A</v>
      </c>
      <c r="AH278" s="59" t="e">
        <f>VLOOKUP($B278,Mar!$S$7:$V$505,3,FALSE)</f>
        <v>#N/A</v>
      </c>
      <c r="AI278" s="59" t="e">
        <f>VLOOKUP($B278,Mar!$S$7:$V$505,4,FALSE)</f>
        <v>#N/A</v>
      </c>
    </row>
    <row r="279" spans="33:35" ht="8.25" hidden="1" customHeight="1" x14ac:dyDescent="0.2">
      <c r="AG279" s="59" t="e">
        <f>VLOOKUP($B279,Mar!$S$7:$V$505,2,FALSE)</f>
        <v>#N/A</v>
      </c>
      <c r="AH279" s="59" t="e">
        <f>VLOOKUP($B279,Mar!$S$7:$V$505,3,FALSE)</f>
        <v>#N/A</v>
      </c>
      <c r="AI279" s="59" t="e">
        <f>VLOOKUP($B279,Mar!$S$7:$V$505,4,FALSE)</f>
        <v>#N/A</v>
      </c>
    </row>
    <row r="280" spans="33:35" ht="8.25" hidden="1" customHeight="1" x14ac:dyDescent="0.2">
      <c r="AG280" s="59" t="e">
        <f>VLOOKUP($B280,Mar!$S$7:$V$505,2,FALSE)</f>
        <v>#N/A</v>
      </c>
      <c r="AH280" s="59" t="e">
        <f>VLOOKUP($B280,Mar!$S$7:$V$505,3,FALSE)</f>
        <v>#N/A</v>
      </c>
      <c r="AI280" s="59" t="e">
        <f>VLOOKUP($B280,Mar!$S$7:$V$505,4,FALSE)</f>
        <v>#N/A</v>
      </c>
    </row>
    <row r="281" spans="33:35" ht="8.25" hidden="1" customHeight="1" x14ac:dyDescent="0.2">
      <c r="AG281" s="59" t="e">
        <f>VLOOKUP($B281,Mar!$S$7:$V$505,2,FALSE)</f>
        <v>#N/A</v>
      </c>
      <c r="AH281" s="59" t="e">
        <f>VLOOKUP($B281,Mar!$S$7:$V$505,3,FALSE)</f>
        <v>#N/A</v>
      </c>
      <c r="AI281" s="59" t="e">
        <f>VLOOKUP($B281,Mar!$S$7:$V$505,4,FALSE)</f>
        <v>#N/A</v>
      </c>
    </row>
    <row r="282" spans="33:35" ht="8.25" hidden="1" customHeight="1" x14ac:dyDescent="0.2">
      <c r="AG282" s="59" t="e">
        <f>VLOOKUP($B282,Mar!$S$7:$V$505,2,FALSE)</f>
        <v>#N/A</v>
      </c>
      <c r="AH282" s="59" t="e">
        <f>VLOOKUP($B282,Mar!$S$7:$V$505,3,FALSE)</f>
        <v>#N/A</v>
      </c>
      <c r="AI282" s="59" t="e">
        <f>VLOOKUP($B282,Mar!$S$7:$V$505,4,FALSE)</f>
        <v>#N/A</v>
      </c>
    </row>
    <row r="283" spans="33:35" ht="8.25" hidden="1" customHeight="1" x14ac:dyDescent="0.2">
      <c r="AG283" s="59" t="e">
        <f>VLOOKUP($B283,Mar!$S$7:$V$505,2,FALSE)</f>
        <v>#N/A</v>
      </c>
      <c r="AH283" s="59" t="e">
        <f>VLOOKUP($B283,Mar!$S$7:$V$505,3,FALSE)</f>
        <v>#N/A</v>
      </c>
      <c r="AI283" s="59" t="e">
        <f>VLOOKUP($B283,Mar!$S$7:$V$505,4,FALSE)</f>
        <v>#N/A</v>
      </c>
    </row>
    <row r="284" spans="33:35" ht="8.25" hidden="1" customHeight="1" x14ac:dyDescent="0.2">
      <c r="AG284" s="59" t="e">
        <f>VLOOKUP($B284,Mar!$S$7:$V$505,2,FALSE)</f>
        <v>#N/A</v>
      </c>
      <c r="AH284" s="59" t="e">
        <f>VLOOKUP($B284,Mar!$S$7:$V$505,3,FALSE)</f>
        <v>#N/A</v>
      </c>
      <c r="AI284" s="59" t="e">
        <f>VLOOKUP($B284,Mar!$S$7:$V$505,4,FALSE)</f>
        <v>#N/A</v>
      </c>
    </row>
    <row r="285" spans="33:35" ht="8.25" hidden="1" customHeight="1" x14ac:dyDescent="0.2">
      <c r="AG285" s="59" t="e">
        <f>VLOOKUP($B285,Mar!$S$7:$V$505,2,FALSE)</f>
        <v>#N/A</v>
      </c>
      <c r="AH285" s="59" t="e">
        <f>VLOOKUP($B285,Mar!$S$7:$V$505,3,FALSE)</f>
        <v>#N/A</v>
      </c>
      <c r="AI285" s="59" t="e">
        <f>VLOOKUP($B285,Mar!$S$7:$V$505,4,FALSE)</f>
        <v>#N/A</v>
      </c>
    </row>
    <row r="286" spans="33:35" ht="8.25" hidden="1" customHeight="1" x14ac:dyDescent="0.2">
      <c r="AG286" s="59" t="e">
        <f>VLOOKUP($B286,Mar!$S$7:$V$505,2,FALSE)</f>
        <v>#N/A</v>
      </c>
      <c r="AH286" s="59" t="e">
        <f>VLOOKUP($B286,Mar!$S$7:$V$505,3,FALSE)</f>
        <v>#N/A</v>
      </c>
      <c r="AI286" s="59" t="e">
        <f>VLOOKUP($B286,Mar!$S$7:$V$505,4,FALSE)</f>
        <v>#N/A</v>
      </c>
    </row>
    <row r="287" spans="33:35" ht="8.25" hidden="1" customHeight="1" x14ac:dyDescent="0.2">
      <c r="AG287" s="59" t="e">
        <f>VLOOKUP($B287,Mar!$S$7:$V$505,2,FALSE)</f>
        <v>#N/A</v>
      </c>
      <c r="AH287" s="59" t="e">
        <f>VLOOKUP($B287,Mar!$S$7:$V$505,3,FALSE)</f>
        <v>#N/A</v>
      </c>
      <c r="AI287" s="59" t="e">
        <f>VLOOKUP($B287,Mar!$S$7:$V$505,4,FALSE)</f>
        <v>#N/A</v>
      </c>
    </row>
    <row r="288" spans="33:35" ht="8.25" hidden="1" customHeight="1" x14ac:dyDescent="0.2">
      <c r="AG288" s="59" t="e">
        <f>VLOOKUP($B288,Mar!$S$7:$V$505,2,FALSE)</f>
        <v>#N/A</v>
      </c>
      <c r="AH288" s="59" t="e">
        <f>VLOOKUP($B288,Mar!$S$7:$V$505,3,FALSE)</f>
        <v>#N/A</v>
      </c>
      <c r="AI288" s="59" t="e">
        <f>VLOOKUP($B288,Mar!$S$7:$V$505,4,FALSE)</f>
        <v>#N/A</v>
      </c>
    </row>
    <row r="289" spans="33:35" ht="8.25" hidden="1" customHeight="1" x14ac:dyDescent="0.2">
      <c r="AG289" s="59" t="e">
        <f>VLOOKUP($B289,Mar!$S$7:$V$505,2,FALSE)</f>
        <v>#N/A</v>
      </c>
      <c r="AH289" s="59" t="e">
        <f>VLOOKUP($B289,Mar!$S$7:$V$505,3,FALSE)</f>
        <v>#N/A</v>
      </c>
      <c r="AI289" s="59" t="e">
        <f>VLOOKUP($B289,Mar!$S$7:$V$505,4,FALSE)</f>
        <v>#N/A</v>
      </c>
    </row>
    <row r="290" spans="33:35" ht="8.25" hidden="1" customHeight="1" x14ac:dyDescent="0.2">
      <c r="AG290" s="59" t="e">
        <f>VLOOKUP($B290,Mar!$S$7:$V$505,2,FALSE)</f>
        <v>#N/A</v>
      </c>
      <c r="AH290" s="59" t="e">
        <f>VLOOKUP($B290,Mar!$S$7:$V$505,3,FALSE)</f>
        <v>#N/A</v>
      </c>
      <c r="AI290" s="59" t="e">
        <f>VLOOKUP($B290,Mar!$S$7:$V$505,4,FALSE)</f>
        <v>#N/A</v>
      </c>
    </row>
    <row r="291" spans="33:35" ht="8.25" hidden="1" customHeight="1" x14ac:dyDescent="0.2">
      <c r="AG291" s="59" t="e">
        <f>VLOOKUP($B291,Mar!$S$7:$V$505,2,FALSE)</f>
        <v>#N/A</v>
      </c>
      <c r="AH291" s="59" t="e">
        <f>VLOOKUP($B291,Mar!$S$7:$V$505,3,FALSE)</f>
        <v>#N/A</v>
      </c>
      <c r="AI291" s="59" t="e">
        <f>VLOOKUP($B291,Mar!$S$7:$V$505,4,FALSE)</f>
        <v>#N/A</v>
      </c>
    </row>
    <row r="292" spans="33:35" ht="8.25" hidden="1" customHeight="1" x14ac:dyDescent="0.2">
      <c r="AG292" s="59" t="e">
        <f>VLOOKUP($B292,Mar!$S$7:$V$505,2,FALSE)</f>
        <v>#N/A</v>
      </c>
      <c r="AH292" s="59" t="e">
        <f>VLOOKUP($B292,Mar!$S$7:$V$505,3,FALSE)</f>
        <v>#N/A</v>
      </c>
      <c r="AI292" s="59" t="e">
        <f>VLOOKUP($B292,Mar!$S$7:$V$505,4,FALSE)</f>
        <v>#N/A</v>
      </c>
    </row>
    <row r="293" spans="33:35" ht="8.25" hidden="1" customHeight="1" x14ac:dyDescent="0.2">
      <c r="AG293" s="59" t="e">
        <f>VLOOKUP($B293,Mar!$S$7:$V$505,2,FALSE)</f>
        <v>#N/A</v>
      </c>
      <c r="AH293" s="59" t="e">
        <f>VLOOKUP($B293,Mar!$S$7:$V$505,3,FALSE)</f>
        <v>#N/A</v>
      </c>
      <c r="AI293" s="59" t="e">
        <f>VLOOKUP($B293,Mar!$S$7:$V$505,4,FALSE)</f>
        <v>#N/A</v>
      </c>
    </row>
    <row r="294" spans="33:35" ht="8.25" hidden="1" customHeight="1" x14ac:dyDescent="0.2">
      <c r="AG294" s="59" t="e">
        <f>VLOOKUP($B294,Mar!$S$7:$V$505,2,FALSE)</f>
        <v>#N/A</v>
      </c>
      <c r="AH294" s="59" t="e">
        <f>VLOOKUP($B294,Mar!$S$7:$V$505,3,FALSE)</f>
        <v>#N/A</v>
      </c>
      <c r="AI294" s="59" t="e">
        <f>VLOOKUP($B294,Mar!$S$7:$V$505,4,FALSE)</f>
        <v>#N/A</v>
      </c>
    </row>
    <row r="295" spans="33:35" ht="8.25" hidden="1" customHeight="1" x14ac:dyDescent="0.2">
      <c r="AG295" s="59" t="e">
        <f>VLOOKUP($B295,Mar!$S$7:$V$505,2,FALSE)</f>
        <v>#N/A</v>
      </c>
      <c r="AH295" s="59" t="e">
        <f>VLOOKUP($B295,Mar!$S$7:$V$505,3,FALSE)</f>
        <v>#N/A</v>
      </c>
      <c r="AI295" s="59" t="e">
        <f>VLOOKUP($B295,Mar!$S$7:$V$505,4,FALSE)</f>
        <v>#N/A</v>
      </c>
    </row>
    <row r="296" spans="33:35" ht="8.25" hidden="1" customHeight="1" x14ac:dyDescent="0.2">
      <c r="AG296" s="59" t="e">
        <f>VLOOKUP($B296,Mar!$S$7:$V$505,2,FALSE)</f>
        <v>#N/A</v>
      </c>
      <c r="AH296" s="59" t="e">
        <f>VLOOKUP($B296,Mar!$S$7:$V$505,3,FALSE)</f>
        <v>#N/A</v>
      </c>
      <c r="AI296" s="59" t="e">
        <f>VLOOKUP($B296,Mar!$S$7:$V$505,4,FALSE)</f>
        <v>#N/A</v>
      </c>
    </row>
    <row r="297" spans="33:35" ht="8.25" hidden="1" customHeight="1" x14ac:dyDescent="0.2">
      <c r="AG297" s="59" t="e">
        <f>VLOOKUP($B297,Mar!$S$7:$V$505,2,FALSE)</f>
        <v>#N/A</v>
      </c>
      <c r="AH297" s="59" t="e">
        <f>VLOOKUP($B297,Mar!$S$7:$V$505,3,FALSE)</f>
        <v>#N/A</v>
      </c>
      <c r="AI297" s="59" t="e">
        <f>VLOOKUP($B297,Mar!$S$7:$V$505,4,FALSE)</f>
        <v>#N/A</v>
      </c>
    </row>
    <row r="298" spans="33:35" ht="8.25" hidden="1" customHeight="1" x14ac:dyDescent="0.2">
      <c r="AG298" s="59" t="e">
        <f>VLOOKUP($B298,Mar!$S$7:$V$505,2,FALSE)</f>
        <v>#N/A</v>
      </c>
      <c r="AH298" s="59" t="e">
        <f>VLOOKUP($B298,Mar!$S$7:$V$505,3,FALSE)</f>
        <v>#N/A</v>
      </c>
      <c r="AI298" s="59" t="e">
        <f>VLOOKUP($B298,Mar!$S$7:$V$505,4,FALSE)</f>
        <v>#N/A</v>
      </c>
    </row>
    <row r="299" spans="33:35" ht="8.25" hidden="1" customHeight="1" x14ac:dyDescent="0.2">
      <c r="AG299" s="59" t="e">
        <f>VLOOKUP($B299,Mar!$S$7:$V$505,2,FALSE)</f>
        <v>#N/A</v>
      </c>
      <c r="AH299" s="59" t="e">
        <f>VLOOKUP($B299,Mar!$S$7:$V$505,3,FALSE)</f>
        <v>#N/A</v>
      </c>
      <c r="AI299" s="59" t="e">
        <f>VLOOKUP($B299,Mar!$S$7:$V$505,4,FALSE)</f>
        <v>#N/A</v>
      </c>
    </row>
    <row r="300" spans="33:35" ht="8.25" hidden="1" customHeight="1" x14ac:dyDescent="0.2">
      <c r="AG300" s="59" t="e">
        <f>VLOOKUP($B300,Mar!$S$7:$V$505,2,FALSE)</f>
        <v>#N/A</v>
      </c>
      <c r="AH300" s="59" t="e">
        <f>VLOOKUP($B300,Mar!$S$7:$V$505,3,FALSE)</f>
        <v>#N/A</v>
      </c>
      <c r="AI300" s="59" t="e">
        <f>VLOOKUP($B300,Mar!$S$7:$V$505,4,FALSE)</f>
        <v>#N/A</v>
      </c>
    </row>
    <row r="301" spans="33:35" ht="8.25" hidden="1" customHeight="1" x14ac:dyDescent="0.2">
      <c r="AG301" s="59" t="e">
        <f>VLOOKUP($B301,Mar!$S$7:$V$505,2,FALSE)</f>
        <v>#N/A</v>
      </c>
      <c r="AH301" s="59" t="e">
        <f>VLOOKUP($B301,Mar!$S$7:$V$505,3,FALSE)</f>
        <v>#N/A</v>
      </c>
      <c r="AI301" s="59" t="e">
        <f>VLOOKUP($B301,Mar!$S$7:$V$505,4,FALSE)</f>
        <v>#N/A</v>
      </c>
    </row>
    <row r="302" spans="33:35" ht="8.25" hidden="1" customHeight="1" x14ac:dyDescent="0.2">
      <c r="AG302" s="59" t="e">
        <f>VLOOKUP($B302,Mar!$S$7:$V$505,2,FALSE)</f>
        <v>#N/A</v>
      </c>
      <c r="AH302" s="59" t="e">
        <f>VLOOKUP($B302,Mar!$S$7:$V$505,3,FALSE)</f>
        <v>#N/A</v>
      </c>
      <c r="AI302" s="59" t="e">
        <f>VLOOKUP($B302,Mar!$S$7:$V$505,4,FALSE)</f>
        <v>#N/A</v>
      </c>
    </row>
    <row r="303" spans="33:35" ht="8.25" hidden="1" customHeight="1" x14ac:dyDescent="0.2">
      <c r="AG303" s="59" t="e">
        <f>VLOOKUP($B303,Mar!$S$7:$V$505,2,FALSE)</f>
        <v>#N/A</v>
      </c>
      <c r="AH303" s="59" t="e">
        <f>VLOOKUP($B303,Mar!$S$7:$V$505,3,FALSE)</f>
        <v>#N/A</v>
      </c>
      <c r="AI303" s="59" t="e">
        <f>VLOOKUP($B303,Mar!$S$7:$V$505,4,FALSE)</f>
        <v>#N/A</v>
      </c>
    </row>
    <row r="304" spans="33:35" ht="8.25" hidden="1" customHeight="1" x14ac:dyDescent="0.2">
      <c r="AG304" s="59" t="e">
        <f>VLOOKUP($B304,Mar!$S$7:$V$505,2,FALSE)</f>
        <v>#N/A</v>
      </c>
      <c r="AH304" s="59" t="e">
        <f>VLOOKUP($B304,Mar!$S$7:$V$505,3,FALSE)</f>
        <v>#N/A</v>
      </c>
      <c r="AI304" s="59" t="e">
        <f>VLOOKUP($B304,Mar!$S$7:$V$505,4,FALSE)</f>
        <v>#N/A</v>
      </c>
    </row>
    <row r="305" spans="33:35" ht="8.25" hidden="1" customHeight="1" x14ac:dyDescent="0.2">
      <c r="AG305" s="59" t="e">
        <f>VLOOKUP($B305,Mar!$S$7:$V$505,2,FALSE)</f>
        <v>#N/A</v>
      </c>
      <c r="AH305" s="59" t="e">
        <f>VLOOKUP($B305,Mar!$S$7:$V$505,3,FALSE)</f>
        <v>#N/A</v>
      </c>
      <c r="AI305" s="59" t="e">
        <f>VLOOKUP($B305,Mar!$S$7:$V$505,4,FALSE)</f>
        <v>#N/A</v>
      </c>
    </row>
    <row r="306" spans="33:35" ht="8.25" hidden="1" customHeight="1" x14ac:dyDescent="0.2">
      <c r="AG306" s="59" t="e">
        <f>VLOOKUP($B306,Mar!$S$7:$V$505,2,FALSE)</f>
        <v>#N/A</v>
      </c>
      <c r="AH306" s="59" t="e">
        <f>VLOOKUP($B306,Mar!$S$7:$V$505,3,FALSE)</f>
        <v>#N/A</v>
      </c>
      <c r="AI306" s="59" t="e">
        <f>VLOOKUP($B306,Mar!$S$7:$V$505,4,FALSE)</f>
        <v>#N/A</v>
      </c>
    </row>
    <row r="307" spans="33:35" ht="8.25" hidden="1" customHeight="1" x14ac:dyDescent="0.2">
      <c r="AG307" s="59" t="e">
        <f>VLOOKUP($B307,Mar!$S$7:$V$505,2,FALSE)</f>
        <v>#N/A</v>
      </c>
      <c r="AH307" s="59" t="e">
        <f>VLOOKUP($B307,Mar!$S$7:$V$505,3,FALSE)</f>
        <v>#N/A</v>
      </c>
      <c r="AI307" s="59" t="e">
        <f>VLOOKUP($B307,Mar!$S$7:$V$505,4,FALSE)</f>
        <v>#N/A</v>
      </c>
    </row>
    <row r="308" spans="33:35" ht="8.25" hidden="1" customHeight="1" x14ac:dyDescent="0.2">
      <c r="AG308" s="59" t="e">
        <f>VLOOKUP($B308,Mar!$S$7:$V$505,2,FALSE)</f>
        <v>#N/A</v>
      </c>
      <c r="AH308" s="59" t="e">
        <f>VLOOKUP($B308,Mar!$S$7:$V$505,3,FALSE)</f>
        <v>#N/A</v>
      </c>
      <c r="AI308" s="59" t="e">
        <f>VLOOKUP($B308,Mar!$S$7:$V$505,4,FALSE)</f>
        <v>#N/A</v>
      </c>
    </row>
    <row r="309" spans="33:35" ht="8.25" hidden="1" customHeight="1" x14ac:dyDescent="0.2">
      <c r="AG309" s="59" t="e">
        <f>VLOOKUP($B309,Mar!$S$7:$V$505,2,FALSE)</f>
        <v>#N/A</v>
      </c>
      <c r="AH309" s="59" t="e">
        <f>VLOOKUP($B309,Mar!$S$7:$V$505,3,FALSE)</f>
        <v>#N/A</v>
      </c>
      <c r="AI309" s="59" t="e">
        <f>VLOOKUP($B309,Mar!$S$7:$V$505,4,FALSE)</f>
        <v>#N/A</v>
      </c>
    </row>
    <row r="310" spans="33:35" ht="8.25" hidden="1" customHeight="1" x14ac:dyDescent="0.2">
      <c r="AG310" s="59" t="e">
        <f>VLOOKUP($B310,Mar!$S$7:$V$505,2,FALSE)</f>
        <v>#N/A</v>
      </c>
      <c r="AH310" s="59" t="e">
        <f>VLOOKUP($B310,Mar!$S$7:$V$505,3,FALSE)</f>
        <v>#N/A</v>
      </c>
      <c r="AI310" s="59" t="e">
        <f>VLOOKUP($B310,Mar!$S$7:$V$505,4,FALSE)</f>
        <v>#N/A</v>
      </c>
    </row>
    <row r="311" spans="33:35" ht="8.25" hidden="1" customHeight="1" x14ac:dyDescent="0.2">
      <c r="AG311" s="59" t="e">
        <f>VLOOKUP($B311,Mar!$S$7:$V$505,2,FALSE)</f>
        <v>#N/A</v>
      </c>
      <c r="AH311" s="59" t="e">
        <f>VLOOKUP($B311,Mar!$S$7:$V$505,3,FALSE)</f>
        <v>#N/A</v>
      </c>
      <c r="AI311" s="59" t="e">
        <f>VLOOKUP($B311,Mar!$S$7:$V$505,4,FALSE)</f>
        <v>#N/A</v>
      </c>
    </row>
    <row r="312" spans="33:35" ht="8.25" hidden="1" customHeight="1" x14ac:dyDescent="0.2">
      <c r="AG312" s="59" t="e">
        <f>VLOOKUP($B312,Mar!$S$7:$V$505,2,FALSE)</f>
        <v>#N/A</v>
      </c>
      <c r="AH312" s="59" t="e">
        <f>VLOOKUP($B312,Mar!$S$7:$V$505,3,FALSE)</f>
        <v>#N/A</v>
      </c>
      <c r="AI312" s="59" t="e">
        <f>VLOOKUP($B312,Mar!$S$7:$V$505,4,FALSE)</f>
        <v>#N/A</v>
      </c>
    </row>
    <row r="313" spans="33:35" ht="8.25" hidden="1" customHeight="1" x14ac:dyDescent="0.2">
      <c r="AG313" s="59" t="e">
        <f>VLOOKUP($B313,Mar!$S$7:$V$505,2,FALSE)</f>
        <v>#N/A</v>
      </c>
      <c r="AH313" s="59" t="e">
        <f>VLOOKUP($B313,Mar!$S$7:$V$505,3,FALSE)</f>
        <v>#N/A</v>
      </c>
      <c r="AI313" s="59" t="e">
        <f>VLOOKUP($B313,Mar!$S$7:$V$505,4,FALSE)</f>
        <v>#N/A</v>
      </c>
    </row>
    <row r="314" spans="33:35" ht="8.25" hidden="1" customHeight="1" x14ac:dyDescent="0.2">
      <c r="AG314" s="59" t="e">
        <f>VLOOKUP($B314,Mar!$S$7:$V$505,2,FALSE)</f>
        <v>#N/A</v>
      </c>
      <c r="AH314" s="59" t="e">
        <f>VLOOKUP($B314,Mar!$S$7:$V$505,3,FALSE)</f>
        <v>#N/A</v>
      </c>
      <c r="AI314" s="59" t="e">
        <f>VLOOKUP($B314,Mar!$S$7:$V$505,4,FALSE)</f>
        <v>#N/A</v>
      </c>
    </row>
    <row r="315" spans="33:35" ht="8.25" hidden="1" customHeight="1" x14ac:dyDescent="0.2">
      <c r="AG315" s="59" t="e">
        <f>VLOOKUP($B315,Mar!$S$7:$V$505,2,FALSE)</f>
        <v>#N/A</v>
      </c>
      <c r="AH315" s="59" t="e">
        <f>VLOOKUP($B315,Mar!$S$7:$V$505,3,FALSE)</f>
        <v>#N/A</v>
      </c>
      <c r="AI315" s="59" t="e">
        <f>VLOOKUP($B315,Mar!$S$7:$V$505,4,FALSE)</f>
        <v>#N/A</v>
      </c>
    </row>
    <row r="316" spans="33:35" ht="8.25" hidden="1" customHeight="1" x14ac:dyDescent="0.2">
      <c r="AG316" s="59" t="e">
        <f>VLOOKUP($B316,Mar!$S$7:$V$505,2,FALSE)</f>
        <v>#N/A</v>
      </c>
      <c r="AH316" s="59" t="e">
        <f>VLOOKUP($B316,Mar!$S$7:$V$505,3,FALSE)</f>
        <v>#N/A</v>
      </c>
      <c r="AI316" s="59" t="e">
        <f>VLOOKUP($B316,Mar!$S$7:$V$505,4,FALSE)</f>
        <v>#N/A</v>
      </c>
    </row>
    <row r="317" spans="33:35" ht="8.25" hidden="1" customHeight="1" x14ac:dyDescent="0.2">
      <c r="AG317" s="59" t="e">
        <f>VLOOKUP($B317,Mar!$S$7:$V$505,2,FALSE)</f>
        <v>#N/A</v>
      </c>
      <c r="AH317" s="59" t="e">
        <f>VLOOKUP($B317,Mar!$S$7:$V$505,3,FALSE)</f>
        <v>#N/A</v>
      </c>
      <c r="AI317" s="59" t="e">
        <f>VLOOKUP($B317,Mar!$S$7:$V$505,4,FALSE)</f>
        <v>#N/A</v>
      </c>
    </row>
    <row r="318" spans="33:35" ht="8.25" hidden="1" customHeight="1" x14ac:dyDescent="0.2">
      <c r="AG318" s="59" t="e">
        <f>VLOOKUP($B318,Mar!$S$7:$V$505,2,FALSE)</f>
        <v>#N/A</v>
      </c>
      <c r="AH318" s="59" t="e">
        <f>VLOOKUP($B318,Mar!$S$7:$V$505,3,FALSE)</f>
        <v>#N/A</v>
      </c>
      <c r="AI318" s="59" t="e">
        <f>VLOOKUP($B318,Mar!$S$7:$V$505,4,FALSE)</f>
        <v>#N/A</v>
      </c>
    </row>
    <row r="319" spans="33:35" ht="8.25" hidden="1" customHeight="1" x14ac:dyDescent="0.2">
      <c r="AG319" s="59" t="e">
        <f>VLOOKUP($B319,Mar!$S$7:$V$505,2,FALSE)</f>
        <v>#N/A</v>
      </c>
      <c r="AH319" s="59" t="e">
        <f>VLOOKUP($B319,Mar!$S$7:$V$505,3,FALSE)</f>
        <v>#N/A</v>
      </c>
      <c r="AI319" s="59" t="e">
        <f>VLOOKUP($B319,Mar!$S$7:$V$505,4,FALSE)</f>
        <v>#N/A</v>
      </c>
    </row>
    <row r="320" spans="33:35" ht="8.25" hidden="1" customHeight="1" x14ac:dyDescent="0.2">
      <c r="AG320" s="59" t="e">
        <f>VLOOKUP($B320,Mar!$S$7:$V$505,2,FALSE)</f>
        <v>#N/A</v>
      </c>
      <c r="AH320" s="59" t="e">
        <f>VLOOKUP($B320,Mar!$S$7:$V$505,3,FALSE)</f>
        <v>#N/A</v>
      </c>
      <c r="AI320" s="59" t="e">
        <f>VLOOKUP($B320,Mar!$S$7:$V$505,4,FALSE)</f>
        <v>#N/A</v>
      </c>
    </row>
    <row r="321" spans="33:35" ht="8.25" hidden="1" customHeight="1" x14ac:dyDescent="0.2">
      <c r="AG321" s="59" t="e">
        <f>VLOOKUP($B321,Mar!$S$7:$V$505,2,FALSE)</f>
        <v>#N/A</v>
      </c>
      <c r="AH321" s="59" t="e">
        <f>VLOOKUP($B321,Mar!$S$7:$V$505,3,FALSE)</f>
        <v>#N/A</v>
      </c>
      <c r="AI321" s="59" t="e">
        <f>VLOOKUP($B321,Mar!$S$7:$V$505,4,FALSE)</f>
        <v>#N/A</v>
      </c>
    </row>
    <row r="322" spans="33:35" ht="8.25" hidden="1" customHeight="1" x14ac:dyDescent="0.2">
      <c r="AG322" s="59" t="e">
        <f>VLOOKUP($B322,Mar!$S$7:$V$505,2,FALSE)</f>
        <v>#N/A</v>
      </c>
      <c r="AH322" s="59" t="e">
        <f>VLOOKUP($B322,Mar!$S$7:$V$505,3,FALSE)</f>
        <v>#N/A</v>
      </c>
      <c r="AI322" s="59" t="e">
        <f>VLOOKUP($B322,Mar!$S$7:$V$505,4,FALSE)</f>
        <v>#N/A</v>
      </c>
    </row>
    <row r="323" spans="33:35" ht="8.25" hidden="1" customHeight="1" x14ac:dyDescent="0.2">
      <c r="AG323" s="59" t="e">
        <f>VLOOKUP($B323,Mar!$S$7:$V$505,2,FALSE)</f>
        <v>#N/A</v>
      </c>
      <c r="AH323" s="59" t="e">
        <f>VLOOKUP($B323,Mar!$S$7:$V$505,3,FALSE)</f>
        <v>#N/A</v>
      </c>
      <c r="AI323" s="59" t="e">
        <f>VLOOKUP($B323,Mar!$S$7:$V$505,4,FALSE)</f>
        <v>#N/A</v>
      </c>
    </row>
    <row r="324" spans="33:35" ht="8.25" hidden="1" customHeight="1" x14ac:dyDescent="0.2">
      <c r="AG324" s="59" t="e">
        <f>VLOOKUP($B324,Mar!$S$7:$V$505,2,FALSE)</f>
        <v>#N/A</v>
      </c>
      <c r="AH324" s="59" t="e">
        <f>VLOOKUP($B324,Mar!$S$7:$V$505,3,FALSE)</f>
        <v>#N/A</v>
      </c>
      <c r="AI324" s="59" t="e">
        <f>VLOOKUP($B324,Mar!$S$7:$V$505,4,FALSE)</f>
        <v>#N/A</v>
      </c>
    </row>
    <row r="325" spans="33:35" ht="8.25" hidden="1" customHeight="1" x14ac:dyDescent="0.2">
      <c r="AG325" s="59" t="e">
        <f>VLOOKUP($B325,Mar!$S$7:$V$505,2,FALSE)</f>
        <v>#N/A</v>
      </c>
      <c r="AH325" s="59" t="e">
        <f>VLOOKUP($B325,Mar!$S$7:$V$505,3,FALSE)</f>
        <v>#N/A</v>
      </c>
      <c r="AI325" s="59" t="e">
        <f>VLOOKUP($B325,Mar!$S$7:$V$505,4,FALSE)</f>
        <v>#N/A</v>
      </c>
    </row>
    <row r="326" spans="33:35" ht="8.25" hidden="1" customHeight="1" x14ac:dyDescent="0.2">
      <c r="AG326" s="59" t="e">
        <f>VLOOKUP($B326,Mar!$S$7:$V$505,2,FALSE)</f>
        <v>#N/A</v>
      </c>
      <c r="AH326" s="59" t="e">
        <f>VLOOKUP($B326,Mar!$S$7:$V$505,3,FALSE)</f>
        <v>#N/A</v>
      </c>
      <c r="AI326" s="59" t="e">
        <f>VLOOKUP($B326,Mar!$S$7:$V$505,4,FALSE)</f>
        <v>#N/A</v>
      </c>
    </row>
    <row r="327" spans="33:35" ht="8.25" hidden="1" customHeight="1" x14ac:dyDescent="0.2">
      <c r="AG327" s="59" t="e">
        <f>VLOOKUP($B327,Mar!$S$7:$V$505,2,FALSE)</f>
        <v>#N/A</v>
      </c>
      <c r="AH327" s="59" t="e">
        <f>VLOOKUP($B327,Mar!$S$7:$V$505,3,FALSE)</f>
        <v>#N/A</v>
      </c>
      <c r="AI327" s="59" t="e">
        <f>VLOOKUP($B327,Mar!$S$7:$V$505,4,FALSE)</f>
        <v>#N/A</v>
      </c>
    </row>
    <row r="328" spans="33:35" ht="8.25" hidden="1" customHeight="1" x14ac:dyDescent="0.2">
      <c r="AG328" s="59" t="e">
        <f>VLOOKUP($B328,Mar!$S$7:$V$505,2,FALSE)</f>
        <v>#N/A</v>
      </c>
      <c r="AH328" s="59" t="e">
        <f>VLOOKUP($B328,Mar!$S$7:$V$505,3,FALSE)</f>
        <v>#N/A</v>
      </c>
      <c r="AI328" s="59" t="e">
        <f>VLOOKUP($B328,Mar!$S$7:$V$505,4,FALSE)</f>
        <v>#N/A</v>
      </c>
    </row>
    <row r="329" spans="33:35" ht="8.25" hidden="1" customHeight="1" x14ac:dyDescent="0.2">
      <c r="AG329" s="59" t="e">
        <f>VLOOKUP($B329,Mar!$S$7:$V$505,2,FALSE)</f>
        <v>#N/A</v>
      </c>
      <c r="AH329" s="59" t="e">
        <f>VLOOKUP($B329,Mar!$S$7:$V$505,3,FALSE)</f>
        <v>#N/A</v>
      </c>
      <c r="AI329" s="59" t="e">
        <f>VLOOKUP($B329,Mar!$S$7:$V$505,4,FALSE)</f>
        <v>#N/A</v>
      </c>
    </row>
    <row r="330" spans="33:35" ht="8.25" hidden="1" customHeight="1" x14ac:dyDescent="0.2">
      <c r="AG330" s="59" t="e">
        <f>VLOOKUP($B330,Mar!$S$7:$V$505,2,FALSE)</f>
        <v>#N/A</v>
      </c>
      <c r="AH330" s="59" t="e">
        <f>VLOOKUP($B330,Mar!$S$7:$V$505,3,FALSE)</f>
        <v>#N/A</v>
      </c>
      <c r="AI330" s="59" t="e">
        <f>VLOOKUP($B330,Mar!$S$7:$V$505,4,FALSE)</f>
        <v>#N/A</v>
      </c>
    </row>
    <row r="331" spans="33:35" ht="8.25" hidden="1" customHeight="1" x14ac:dyDescent="0.2">
      <c r="AG331" s="59" t="e">
        <f>VLOOKUP($B331,Mar!$S$7:$V$505,2,FALSE)</f>
        <v>#N/A</v>
      </c>
      <c r="AH331" s="59" t="e">
        <f>VLOOKUP($B331,Mar!$S$7:$V$505,3,FALSE)</f>
        <v>#N/A</v>
      </c>
      <c r="AI331" s="59" t="e">
        <f>VLOOKUP($B331,Mar!$S$7:$V$505,4,FALSE)</f>
        <v>#N/A</v>
      </c>
    </row>
    <row r="332" spans="33:35" ht="8.25" hidden="1" customHeight="1" x14ac:dyDescent="0.2">
      <c r="AG332" s="59" t="e">
        <f>VLOOKUP($B332,Mar!$S$7:$V$505,2,FALSE)</f>
        <v>#N/A</v>
      </c>
      <c r="AH332" s="59" t="e">
        <f>VLOOKUP($B332,Mar!$S$7:$V$505,3,FALSE)</f>
        <v>#N/A</v>
      </c>
      <c r="AI332" s="59" t="e">
        <f>VLOOKUP($B332,Mar!$S$7:$V$505,4,FALSE)</f>
        <v>#N/A</v>
      </c>
    </row>
    <row r="333" spans="33:35" ht="8.25" hidden="1" customHeight="1" x14ac:dyDescent="0.2">
      <c r="AG333" s="59" t="e">
        <f>VLOOKUP($B333,Mar!$S$7:$V$505,2,FALSE)</f>
        <v>#N/A</v>
      </c>
      <c r="AH333" s="59" t="e">
        <f>VLOOKUP($B333,Mar!$S$7:$V$505,3,FALSE)</f>
        <v>#N/A</v>
      </c>
      <c r="AI333" s="59" t="e">
        <f>VLOOKUP($B333,Mar!$S$7:$V$505,4,FALSE)</f>
        <v>#N/A</v>
      </c>
    </row>
    <row r="334" spans="33:35" ht="8.25" hidden="1" customHeight="1" x14ac:dyDescent="0.2">
      <c r="AG334" s="59" t="e">
        <f>VLOOKUP($B334,Mar!$S$7:$V$505,2,FALSE)</f>
        <v>#N/A</v>
      </c>
      <c r="AH334" s="59" t="e">
        <f>VLOOKUP($B334,Mar!$S$7:$V$505,3,FALSE)</f>
        <v>#N/A</v>
      </c>
      <c r="AI334" s="59" t="e">
        <f>VLOOKUP($B334,Mar!$S$7:$V$505,4,FALSE)</f>
        <v>#N/A</v>
      </c>
    </row>
    <row r="335" spans="33:35" ht="8.25" hidden="1" customHeight="1" x14ac:dyDescent="0.2">
      <c r="AG335" s="59" t="e">
        <f>VLOOKUP($B335,Mar!$S$7:$V$505,2,FALSE)</f>
        <v>#N/A</v>
      </c>
      <c r="AH335" s="59" t="e">
        <f>VLOOKUP($B335,Mar!$S$7:$V$505,3,FALSE)</f>
        <v>#N/A</v>
      </c>
      <c r="AI335" s="59" t="e">
        <f>VLOOKUP($B335,Mar!$S$7:$V$505,4,FALSE)</f>
        <v>#N/A</v>
      </c>
    </row>
    <row r="336" spans="33:35" ht="8.25" hidden="1" customHeight="1" x14ac:dyDescent="0.2">
      <c r="AG336" s="59" t="e">
        <f>VLOOKUP($B336,Mar!$S$7:$V$505,2,FALSE)</f>
        <v>#N/A</v>
      </c>
      <c r="AH336" s="59" t="e">
        <f>VLOOKUP($B336,Mar!$S$7:$V$505,3,FALSE)</f>
        <v>#N/A</v>
      </c>
      <c r="AI336" s="59" t="e">
        <f>VLOOKUP($B336,Mar!$S$7:$V$505,4,FALSE)</f>
        <v>#N/A</v>
      </c>
    </row>
    <row r="337" spans="33:35" ht="8.25" hidden="1" customHeight="1" x14ac:dyDescent="0.2">
      <c r="AG337" s="59" t="e">
        <f>VLOOKUP($B337,Mar!$S$7:$V$505,2,FALSE)</f>
        <v>#N/A</v>
      </c>
      <c r="AH337" s="59" t="e">
        <f>VLOOKUP($B337,Mar!$S$7:$V$505,3,FALSE)</f>
        <v>#N/A</v>
      </c>
      <c r="AI337" s="59" t="e">
        <f>VLOOKUP($B337,Mar!$S$7:$V$505,4,FALSE)</f>
        <v>#N/A</v>
      </c>
    </row>
    <row r="338" spans="33:35" ht="8.25" hidden="1" customHeight="1" x14ac:dyDescent="0.2">
      <c r="AG338" s="59" t="e">
        <f>VLOOKUP($B338,Mar!$S$7:$V$505,2,FALSE)</f>
        <v>#N/A</v>
      </c>
      <c r="AH338" s="59" t="e">
        <f>VLOOKUP($B338,Mar!$S$7:$V$505,3,FALSE)</f>
        <v>#N/A</v>
      </c>
      <c r="AI338" s="59" t="e">
        <f>VLOOKUP($B338,Mar!$S$7:$V$505,4,FALSE)</f>
        <v>#N/A</v>
      </c>
    </row>
    <row r="339" spans="33:35" ht="8.25" hidden="1" customHeight="1" x14ac:dyDescent="0.2">
      <c r="AG339" s="59" t="e">
        <f>VLOOKUP($B339,Mar!$S$7:$V$505,2,FALSE)</f>
        <v>#N/A</v>
      </c>
      <c r="AH339" s="59" t="e">
        <f>VLOOKUP($B339,Mar!$S$7:$V$505,3,FALSE)</f>
        <v>#N/A</v>
      </c>
      <c r="AI339" s="59" t="e">
        <f>VLOOKUP($B339,Mar!$S$7:$V$505,4,FALSE)</f>
        <v>#N/A</v>
      </c>
    </row>
    <row r="340" spans="33:35" ht="8.25" hidden="1" customHeight="1" x14ac:dyDescent="0.2">
      <c r="AG340" s="59" t="e">
        <f>VLOOKUP($B340,Mar!$S$7:$V$505,2,FALSE)</f>
        <v>#N/A</v>
      </c>
      <c r="AH340" s="59" t="e">
        <f>VLOOKUP($B340,Mar!$S$7:$V$505,3,FALSE)</f>
        <v>#N/A</v>
      </c>
      <c r="AI340" s="59" t="e">
        <f>VLOOKUP($B340,Mar!$S$7:$V$505,4,FALSE)</f>
        <v>#N/A</v>
      </c>
    </row>
    <row r="341" spans="33:35" ht="8.25" hidden="1" customHeight="1" x14ac:dyDescent="0.2">
      <c r="AG341" s="59" t="e">
        <f>VLOOKUP($B341,Mar!$S$7:$V$505,2,FALSE)</f>
        <v>#N/A</v>
      </c>
      <c r="AH341" s="59" t="e">
        <f>VLOOKUP($B341,Mar!$S$7:$V$505,3,FALSE)</f>
        <v>#N/A</v>
      </c>
      <c r="AI341" s="59" t="e">
        <f>VLOOKUP($B341,Mar!$S$7:$V$505,4,FALSE)</f>
        <v>#N/A</v>
      </c>
    </row>
    <row r="342" spans="33:35" ht="8.25" hidden="1" customHeight="1" x14ac:dyDescent="0.2">
      <c r="AG342" s="59" t="e">
        <f>VLOOKUP($B342,Mar!$S$7:$V$505,2,FALSE)</f>
        <v>#N/A</v>
      </c>
      <c r="AH342" s="59" t="e">
        <f>VLOOKUP($B342,Mar!$S$7:$V$505,3,FALSE)</f>
        <v>#N/A</v>
      </c>
      <c r="AI342" s="59" t="e">
        <f>VLOOKUP($B342,Mar!$S$7:$V$505,4,FALSE)</f>
        <v>#N/A</v>
      </c>
    </row>
    <row r="343" spans="33:35" ht="8.25" hidden="1" customHeight="1" x14ac:dyDescent="0.2">
      <c r="AG343" s="59" t="e">
        <f>VLOOKUP($B343,Mar!$S$7:$V$505,2,FALSE)</f>
        <v>#N/A</v>
      </c>
      <c r="AH343" s="59" t="e">
        <f>VLOOKUP($B343,Mar!$S$7:$V$505,3,FALSE)</f>
        <v>#N/A</v>
      </c>
      <c r="AI343" s="59" t="e">
        <f>VLOOKUP($B343,Mar!$S$7:$V$505,4,FALSE)</f>
        <v>#N/A</v>
      </c>
    </row>
    <row r="344" spans="33:35" ht="8.25" hidden="1" customHeight="1" x14ac:dyDescent="0.2">
      <c r="AG344" s="59" t="e">
        <f>VLOOKUP($B344,Mar!$S$7:$V$505,2,FALSE)</f>
        <v>#N/A</v>
      </c>
      <c r="AH344" s="59" t="e">
        <f>VLOOKUP($B344,Mar!$S$7:$V$505,3,FALSE)</f>
        <v>#N/A</v>
      </c>
      <c r="AI344" s="59" t="e">
        <f>VLOOKUP($B344,Mar!$S$7:$V$505,4,FALSE)</f>
        <v>#N/A</v>
      </c>
    </row>
    <row r="345" spans="33:35" ht="8.25" hidden="1" customHeight="1" x14ac:dyDescent="0.2">
      <c r="AG345" s="59" t="e">
        <f>VLOOKUP($B345,Mar!$S$7:$V$505,2,FALSE)</f>
        <v>#N/A</v>
      </c>
      <c r="AH345" s="59" t="e">
        <f>VLOOKUP($B345,Mar!$S$7:$V$505,3,FALSE)</f>
        <v>#N/A</v>
      </c>
      <c r="AI345" s="59" t="e">
        <f>VLOOKUP($B345,Mar!$S$7:$V$505,4,FALSE)</f>
        <v>#N/A</v>
      </c>
    </row>
    <row r="346" spans="33:35" ht="8.25" hidden="1" customHeight="1" x14ac:dyDescent="0.2">
      <c r="AG346" s="59" t="e">
        <f>VLOOKUP($B346,Mar!$S$7:$V$505,2,FALSE)</f>
        <v>#N/A</v>
      </c>
      <c r="AH346" s="59" t="e">
        <f>VLOOKUP($B346,Mar!$S$7:$V$505,3,FALSE)</f>
        <v>#N/A</v>
      </c>
      <c r="AI346" s="59" t="e">
        <f>VLOOKUP($B346,Mar!$S$7:$V$505,4,FALSE)</f>
        <v>#N/A</v>
      </c>
    </row>
    <row r="347" spans="33:35" ht="8.25" hidden="1" customHeight="1" x14ac:dyDescent="0.2">
      <c r="AG347" s="59" t="e">
        <f>VLOOKUP($B347,Mar!$S$7:$V$505,2,FALSE)</f>
        <v>#N/A</v>
      </c>
      <c r="AH347" s="59" t="e">
        <f>VLOOKUP($B347,Mar!$S$7:$V$505,3,FALSE)</f>
        <v>#N/A</v>
      </c>
      <c r="AI347" s="59" t="e">
        <f>VLOOKUP($B347,Mar!$S$7:$V$505,4,FALSE)</f>
        <v>#N/A</v>
      </c>
    </row>
    <row r="348" spans="33:35" ht="8.25" hidden="1" customHeight="1" x14ac:dyDescent="0.2">
      <c r="AG348" s="59" t="e">
        <f>VLOOKUP($B348,Mar!$S$7:$V$505,2,FALSE)</f>
        <v>#N/A</v>
      </c>
      <c r="AH348" s="59" t="e">
        <f>VLOOKUP($B348,Mar!$S$7:$V$505,3,FALSE)</f>
        <v>#N/A</v>
      </c>
      <c r="AI348" s="59" t="e">
        <f>VLOOKUP($B348,Mar!$S$7:$V$505,4,FALSE)</f>
        <v>#N/A</v>
      </c>
    </row>
    <row r="349" spans="33:35" ht="8.25" hidden="1" customHeight="1" x14ac:dyDescent="0.2">
      <c r="AG349" s="59" t="e">
        <f>VLOOKUP($B349,Mar!$S$7:$V$505,2,FALSE)</f>
        <v>#N/A</v>
      </c>
      <c r="AH349" s="59" t="e">
        <f>VLOOKUP($B349,Mar!$S$7:$V$505,3,FALSE)</f>
        <v>#N/A</v>
      </c>
      <c r="AI349" s="59" t="e">
        <f>VLOOKUP($B349,Mar!$S$7:$V$505,4,FALSE)</f>
        <v>#N/A</v>
      </c>
    </row>
    <row r="350" spans="33:35" ht="8.25" hidden="1" customHeight="1" x14ac:dyDescent="0.2">
      <c r="AG350" s="59" t="e">
        <f>VLOOKUP($B350,Mar!$S$7:$V$505,2,FALSE)</f>
        <v>#N/A</v>
      </c>
      <c r="AH350" s="59" t="e">
        <f>VLOOKUP($B350,Mar!$S$7:$V$505,3,FALSE)</f>
        <v>#N/A</v>
      </c>
      <c r="AI350" s="59" t="e">
        <f>VLOOKUP($B350,Mar!$S$7:$V$505,4,FALSE)</f>
        <v>#N/A</v>
      </c>
    </row>
    <row r="351" spans="33:35" ht="8.25" hidden="1" customHeight="1" x14ac:dyDescent="0.2">
      <c r="AG351" s="59" t="e">
        <f>VLOOKUP($B351,Mar!$S$7:$V$505,2,FALSE)</f>
        <v>#N/A</v>
      </c>
      <c r="AH351" s="59" t="e">
        <f>VLOOKUP($B351,Mar!$S$7:$V$505,3,FALSE)</f>
        <v>#N/A</v>
      </c>
      <c r="AI351" s="59" t="e">
        <f>VLOOKUP($B351,Mar!$S$7:$V$505,4,FALSE)</f>
        <v>#N/A</v>
      </c>
    </row>
    <row r="352" spans="33:35" ht="8.25" hidden="1" customHeight="1" x14ac:dyDescent="0.2">
      <c r="AG352" s="59" t="e">
        <f>VLOOKUP($B352,Mar!$S$7:$V$505,2,FALSE)</f>
        <v>#N/A</v>
      </c>
      <c r="AH352" s="59" t="e">
        <f>VLOOKUP($B352,Mar!$S$7:$V$505,3,FALSE)</f>
        <v>#N/A</v>
      </c>
      <c r="AI352" s="59" t="e">
        <f>VLOOKUP($B352,Mar!$S$7:$V$505,4,FALSE)</f>
        <v>#N/A</v>
      </c>
    </row>
    <row r="353" spans="33:35" ht="8.25" hidden="1" customHeight="1" x14ac:dyDescent="0.2">
      <c r="AG353" s="59" t="e">
        <f>VLOOKUP($B353,Mar!$S$7:$V$505,2,FALSE)</f>
        <v>#N/A</v>
      </c>
      <c r="AH353" s="59" t="e">
        <f>VLOOKUP($B353,Mar!$S$7:$V$505,3,FALSE)</f>
        <v>#N/A</v>
      </c>
      <c r="AI353" s="59" t="e">
        <f>VLOOKUP($B353,Mar!$S$7:$V$505,4,FALSE)</f>
        <v>#N/A</v>
      </c>
    </row>
    <row r="354" spans="33:35" ht="8.25" hidden="1" customHeight="1" x14ac:dyDescent="0.2">
      <c r="AG354" s="59" t="e">
        <f>VLOOKUP($B354,Mar!$S$7:$V$505,2,FALSE)</f>
        <v>#N/A</v>
      </c>
      <c r="AH354" s="59" t="e">
        <f>VLOOKUP($B354,Mar!$S$7:$V$505,3,FALSE)</f>
        <v>#N/A</v>
      </c>
      <c r="AI354" s="59" t="e">
        <f>VLOOKUP($B354,Mar!$S$7:$V$505,4,FALSE)</f>
        <v>#N/A</v>
      </c>
    </row>
    <row r="355" spans="33:35" ht="8.25" hidden="1" customHeight="1" x14ac:dyDescent="0.2">
      <c r="AG355" s="59" t="e">
        <f>VLOOKUP($B355,Mar!$S$7:$V$505,2,FALSE)</f>
        <v>#N/A</v>
      </c>
      <c r="AH355" s="59" t="e">
        <f>VLOOKUP($B355,Mar!$S$7:$V$505,3,FALSE)</f>
        <v>#N/A</v>
      </c>
      <c r="AI355" s="59" t="e">
        <f>VLOOKUP($B355,Mar!$S$7:$V$505,4,FALSE)</f>
        <v>#N/A</v>
      </c>
    </row>
    <row r="356" spans="33:35" ht="8.25" hidden="1" customHeight="1" x14ac:dyDescent="0.2">
      <c r="AG356" s="59" t="e">
        <f>VLOOKUP($B356,Mar!$S$7:$V$505,2,FALSE)</f>
        <v>#N/A</v>
      </c>
      <c r="AH356" s="59" t="e">
        <f>VLOOKUP($B356,Mar!$S$7:$V$505,3,FALSE)</f>
        <v>#N/A</v>
      </c>
      <c r="AI356" s="59" t="e">
        <f>VLOOKUP($B356,Mar!$S$7:$V$505,4,FALSE)</f>
        <v>#N/A</v>
      </c>
    </row>
    <row r="357" spans="33:35" ht="8.25" hidden="1" customHeight="1" x14ac:dyDescent="0.2">
      <c r="AG357" s="59" t="e">
        <f>VLOOKUP($B357,Mar!$S$7:$V$505,2,FALSE)</f>
        <v>#N/A</v>
      </c>
      <c r="AH357" s="59" t="e">
        <f>VLOOKUP($B357,Mar!$S$7:$V$505,3,FALSE)</f>
        <v>#N/A</v>
      </c>
      <c r="AI357" s="59" t="e">
        <f>VLOOKUP($B357,Mar!$S$7:$V$505,4,FALSE)</f>
        <v>#N/A</v>
      </c>
    </row>
    <row r="358" spans="33:35" ht="8.25" hidden="1" customHeight="1" x14ac:dyDescent="0.2">
      <c r="AG358" s="59" t="e">
        <f>VLOOKUP($B358,Mar!$S$7:$V$505,2,FALSE)</f>
        <v>#N/A</v>
      </c>
      <c r="AH358" s="59" t="e">
        <f>VLOOKUP($B358,Mar!$S$7:$V$505,3,FALSE)</f>
        <v>#N/A</v>
      </c>
      <c r="AI358" s="59" t="e">
        <f>VLOOKUP($B358,Mar!$S$7:$V$505,4,FALSE)</f>
        <v>#N/A</v>
      </c>
    </row>
    <row r="359" spans="33:35" ht="8.25" hidden="1" customHeight="1" x14ac:dyDescent="0.2">
      <c r="AG359" s="59" t="e">
        <f>VLOOKUP($B359,Mar!$S$7:$V$505,2,FALSE)</f>
        <v>#N/A</v>
      </c>
      <c r="AH359" s="59" t="e">
        <f>VLOOKUP($B359,Mar!$S$7:$V$505,3,FALSE)</f>
        <v>#N/A</v>
      </c>
      <c r="AI359" s="59" t="e">
        <f>VLOOKUP($B359,Mar!$S$7:$V$505,4,FALSE)</f>
        <v>#N/A</v>
      </c>
    </row>
    <row r="360" spans="33:35" ht="8.25" hidden="1" customHeight="1" x14ac:dyDescent="0.2">
      <c r="AG360" s="59" t="e">
        <f>VLOOKUP($B360,Mar!$S$7:$V$505,2,FALSE)</f>
        <v>#N/A</v>
      </c>
      <c r="AH360" s="59" t="e">
        <f>VLOOKUP($B360,Mar!$S$7:$V$505,3,FALSE)</f>
        <v>#N/A</v>
      </c>
      <c r="AI360" s="59" t="e">
        <f>VLOOKUP($B360,Mar!$S$7:$V$505,4,FALSE)</f>
        <v>#N/A</v>
      </c>
    </row>
    <row r="361" spans="33:35" ht="8.25" hidden="1" customHeight="1" x14ac:dyDescent="0.2">
      <c r="AG361" s="59" t="e">
        <f>VLOOKUP($B361,Mar!$S$7:$V$505,2,FALSE)</f>
        <v>#N/A</v>
      </c>
      <c r="AH361" s="59" t="e">
        <f>VLOOKUP($B361,Mar!$S$7:$V$505,3,FALSE)</f>
        <v>#N/A</v>
      </c>
      <c r="AI361" s="59" t="e">
        <f>VLOOKUP($B361,Mar!$S$7:$V$505,4,FALSE)</f>
        <v>#N/A</v>
      </c>
    </row>
    <row r="362" spans="33:35" ht="8.25" hidden="1" customHeight="1" x14ac:dyDescent="0.2">
      <c r="AG362" s="59" t="e">
        <f>VLOOKUP($B362,Mar!$S$7:$V$505,2,FALSE)</f>
        <v>#N/A</v>
      </c>
      <c r="AH362" s="59" t="e">
        <f>VLOOKUP($B362,Mar!$S$7:$V$505,3,FALSE)</f>
        <v>#N/A</v>
      </c>
      <c r="AI362" s="59" t="e">
        <f>VLOOKUP($B362,Mar!$S$7:$V$505,4,FALSE)</f>
        <v>#N/A</v>
      </c>
    </row>
    <row r="363" spans="33:35" ht="8.25" hidden="1" customHeight="1" x14ac:dyDescent="0.2">
      <c r="AG363" s="59" t="e">
        <f>VLOOKUP($B363,Mar!$S$7:$V$505,2,FALSE)</f>
        <v>#N/A</v>
      </c>
      <c r="AH363" s="59" t="e">
        <f>VLOOKUP($B363,Mar!$S$7:$V$505,3,FALSE)</f>
        <v>#N/A</v>
      </c>
      <c r="AI363" s="59" t="e">
        <f>VLOOKUP($B363,Mar!$S$7:$V$505,4,FALSE)</f>
        <v>#N/A</v>
      </c>
    </row>
    <row r="364" spans="33:35" ht="8.25" hidden="1" customHeight="1" x14ac:dyDescent="0.2">
      <c r="AG364" s="59" t="e">
        <f>VLOOKUP($B364,Mar!$S$7:$V$505,2,FALSE)</f>
        <v>#N/A</v>
      </c>
      <c r="AH364" s="59" t="e">
        <f>VLOOKUP($B364,Mar!$S$7:$V$505,3,FALSE)</f>
        <v>#N/A</v>
      </c>
      <c r="AI364" s="59" t="e">
        <f>VLOOKUP($B364,Mar!$S$7:$V$505,4,FALSE)</f>
        <v>#N/A</v>
      </c>
    </row>
    <row r="365" spans="33:35" ht="8.25" hidden="1" customHeight="1" x14ac:dyDescent="0.2">
      <c r="AG365" s="59" t="e">
        <f>VLOOKUP($B365,Mar!$S$7:$V$505,2,FALSE)</f>
        <v>#N/A</v>
      </c>
      <c r="AH365" s="59" t="e">
        <f>VLOOKUP($B365,Mar!$S$7:$V$505,3,FALSE)</f>
        <v>#N/A</v>
      </c>
      <c r="AI365" s="59" t="e">
        <f>VLOOKUP($B365,Mar!$S$7:$V$505,4,FALSE)</f>
        <v>#N/A</v>
      </c>
    </row>
    <row r="366" spans="33:35" ht="8.25" hidden="1" customHeight="1" x14ac:dyDescent="0.2">
      <c r="AG366" s="59" t="e">
        <f>VLOOKUP($B366,Mar!$S$7:$V$505,2,FALSE)</f>
        <v>#N/A</v>
      </c>
      <c r="AH366" s="59" t="e">
        <f>VLOOKUP($B366,Mar!$S$7:$V$505,3,FALSE)</f>
        <v>#N/A</v>
      </c>
      <c r="AI366" s="59" t="e">
        <f>VLOOKUP($B366,Mar!$S$7:$V$505,4,FALSE)</f>
        <v>#N/A</v>
      </c>
    </row>
    <row r="367" spans="33:35" ht="8.25" hidden="1" customHeight="1" x14ac:dyDescent="0.2">
      <c r="AG367" s="59" t="e">
        <f>VLOOKUP($B367,Mar!$S$7:$V$505,2,FALSE)</f>
        <v>#N/A</v>
      </c>
      <c r="AH367" s="59" t="e">
        <f>VLOOKUP($B367,Mar!$S$7:$V$505,3,FALSE)</f>
        <v>#N/A</v>
      </c>
      <c r="AI367" s="59" t="e">
        <f>VLOOKUP($B367,Mar!$S$7:$V$505,4,FALSE)</f>
        <v>#N/A</v>
      </c>
    </row>
    <row r="368" spans="33:35" ht="8.25" hidden="1" customHeight="1" x14ac:dyDescent="0.2">
      <c r="AG368" s="59" t="e">
        <f>VLOOKUP($B368,Mar!$S$7:$V$505,2,FALSE)</f>
        <v>#N/A</v>
      </c>
      <c r="AH368" s="59" t="e">
        <f>VLOOKUP($B368,Mar!$S$7:$V$505,3,FALSE)</f>
        <v>#N/A</v>
      </c>
      <c r="AI368" s="59" t="e">
        <f>VLOOKUP($B368,Mar!$S$7:$V$505,4,FALSE)</f>
        <v>#N/A</v>
      </c>
    </row>
    <row r="369" spans="33:35" ht="8.25" hidden="1" customHeight="1" x14ac:dyDescent="0.2">
      <c r="AG369" s="59" t="e">
        <f>VLOOKUP($B369,Mar!$S$7:$V$505,2,FALSE)</f>
        <v>#N/A</v>
      </c>
      <c r="AH369" s="59" t="e">
        <f>VLOOKUP($B369,Mar!$S$7:$V$505,3,FALSE)</f>
        <v>#N/A</v>
      </c>
      <c r="AI369" s="59" t="e">
        <f>VLOOKUP($B369,Mar!$S$7:$V$505,4,FALSE)</f>
        <v>#N/A</v>
      </c>
    </row>
    <row r="370" spans="33:35" ht="8.25" hidden="1" customHeight="1" x14ac:dyDescent="0.2">
      <c r="AG370" s="59" t="e">
        <f>VLOOKUP($B370,Mar!$S$7:$V$505,2,FALSE)</f>
        <v>#N/A</v>
      </c>
      <c r="AH370" s="59" t="e">
        <f>VLOOKUP($B370,Mar!$S$7:$V$505,3,FALSE)</f>
        <v>#N/A</v>
      </c>
      <c r="AI370" s="59" t="e">
        <f>VLOOKUP($B370,Mar!$S$7:$V$505,4,FALSE)</f>
        <v>#N/A</v>
      </c>
    </row>
    <row r="371" spans="33:35" ht="8.25" hidden="1" customHeight="1" x14ac:dyDescent="0.2">
      <c r="AG371" s="59" t="e">
        <f>VLOOKUP($B371,Mar!$S$7:$V$505,2,FALSE)</f>
        <v>#N/A</v>
      </c>
      <c r="AH371" s="59" t="e">
        <f>VLOOKUP($B371,Mar!$S$7:$V$505,3,FALSE)</f>
        <v>#N/A</v>
      </c>
      <c r="AI371" s="59" t="e">
        <f>VLOOKUP($B371,Mar!$S$7:$V$505,4,FALSE)</f>
        <v>#N/A</v>
      </c>
    </row>
    <row r="372" spans="33:35" ht="8.25" hidden="1" customHeight="1" x14ac:dyDescent="0.2">
      <c r="AG372" s="59" t="e">
        <f>VLOOKUP($B372,Mar!$S$7:$V$505,2,FALSE)</f>
        <v>#N/A</v>
      </c>
      <c r="AH372" s="59" t="e">
        <f>VLOOKUP($B372,Mar!$S$7:$V$505,3,FALSE)</f>
        <v>#N/A</v>
      </c>
      <c r="AI372" s="59" t="e">
        <f>VLOOKUP($B372,Mar!$S$7:$V$505,4,FALSE)</f>
        <v>#N/A</v>
      </c>
    </row>
    <row r="373" spans="33:35" ht="8.25" hidden="1" customHeight="1" x14ac:dyDescent="0.2">
      <c r="AG373" s="59" t="e">
        <f>VLOOKUP($B373,Mar!$S$7:$V$505,2,FALSE)</f>
        <v>#N/A</v>
      </c>
      <c r="AH373" s="59" t="e">
        <f>VLOOKUP($B373,Mar!$S$7:$V$505,3,FALSE)</f>
        <v>#N/A</v>
      </c>
      <c r="AI373" s="59" t="e">
        <f>VLOOKUP($B373,Mar!$S$7:$V$505,4,FALSE)</f>
        <v>#N/A</v>
      </c>
    </row>
    <row r="374" spans="33:35" ht="8.25" hidden="1" customHeight="1" x14ac:dyDescent="0.2">
      <c r="AG374" s="59" t="e">
        <f>VLOOKUP($B374,Mar!$S$7:$V$505,2,FALSE)</f>
        <v>#N/A</v>
      </c>
      <c r="AH374" s="59" t="e">
        <f>VLOOKUP($B374,Mar!$S$7:$V$505,3,FALSE)</f>
        <v>#N/A</v>
      </c>
      <c r="AI374" s="59" t="e">
        <f>VLOOKUP($B374,Mar!$S$7:$V$505,4,FALSE)</f>
        <v>#N/A</v>
      </c>
    </row>
    <row r="375" spans="33:35" ht="8.25" hidden="1" customHeight="1" x14ac:dyDescent="0.2">
      <c r="AG375" s="59" t="e">
        <f>VLOOKUP($B375,Mar!$S$7:$V$505,2,FALSE)</f>
        <v>#N/A</v>
      </c>
      <c r="AH375" s="59" t="e">
        <f>VLOOKUP($B375,Mar!$S$7:$V$505,3,FALSE)</f>
        <v>#N/A</v>
      </c>
      <c r="AI375" s="59" t="e">
        <f>VLOOKUP($B375,Mar!$S$7:$V$505,4,FALSE)</f>
        <v>#N/A</v>
      </c>
    </row>
    <row r="376" spans="33:35" ht="8.25" hidden="1" customHeight="1" x14ac:dyDescent="0.2">
      <c r="AG376" s="59" t="e">
        <f>VLOOKUP($B376,Mar!$S$7:$V$505,2,FALSE)</f>
        <v>#N/A</v>
      </c>
      <c r="AH376" s="59" t="e">
        <f>VLOOKUP($B376,Mar!$S$7:$V$505,3,FALSE)</f>
        <v>#N/A</v>
      </c>
      <c r="AI376" s="59" t="e">
        <f>VLOOKUP($B376,Mar!$S$7:$V$505,4,FALSE)</f>
        <v>#N/A</v>
      </c>
    </row>
    <row r="377" spans="33:35" ht="8.25" hidden="1" customHeight="1" x14ac:dyDescent="0.2">
      <c r="AG377" s="59" t="e">
        <f>VLOOKUP($B377,Mar!$S$7:$V$505,2,FALSE)</f>
        <v>#N/A</v>
      </c>
      <c r="AH377" s="59" t="e">
        <f>VLOOKUP($B377,Mar!$S$7:$V$505,3,FALSE)</f>
        <v>#N/A</v>
      </c>
      <c r="AI377" s="59" t="e">
        <f>VLOOKUP($B377,Mar!$S$7:$V$505,4,FALSE)</f>
        <v>#N/A</v>
      </c>
    </row>
    <row r="378" spans="33:35" ht="8.25" hidden="1" customHeight="1" x14ac:dyDescent="0.2">
      <c r="AG378" s="59" t="e">
        <f>VLOOKUP($B378,Mar!$S$7:$V$505,2,FALSE)</f>
        <v>#N/A</v>
      </c>
      <c r="AH378" s="59" t="e">
        <f>VLOOKUP($B378,Mar!$S$7:$V$505,3,FALSE)</f>
        <v>#N/A</v>
      </c>
      <c r="AI378" s="59" t="e">
        <f>VLOOKUP($B378,Mar!$S$7:$V$505,4,FALSE)</f>
        <v>#N/A</v>
      </c>
    </row>
    <row r="379" spans="33:35" ht="8.25" hidden="1" customHeight="1" x14ac:dyDescent="0.2">
      <c r="AG379" s="59" t="e">
        <f>VLOOKUP($B379,Mar!$S$7:$V$505,2,FALSE)</f>
        <v>#N/A</v>
      </c>
      <c r="AH379" s="59" t="e">
        <f>VLOOKUP($B379,Mar!$S$7:$V$505,3,FALSE)</f>
        <v>#N/A</v>
      </c>
      <c r="AI379" s="59" t="e">
        <f>VLOOKUP($B379,Mar!$S$7:$V$505,4,FALSE)</f>
        <v>#N/A</v>
      </c>
    </row>
    <row r="380" spans="33:35" ht="8.25" hidden="1" customHeight="1" x14ac:dyDescent="0.2">
      <c r="AG380" s="59" t="e">
        <f>VLOOKUP($B380,Mar!$S$7:$V$505,2,FALSE)</f>
        <v>#N/A</v>
      </c>
      <c r="AH380" s="59" t="e">
        <f>VLOOKUP($B380,Mar!$S$7:$V$505,3,FALSE)</f>
        <v>#N/A</v>
      </c>
      <c r="AI380" s="59" t="e">
        <f>VLOOKUP($B380,Mar!$S$7:$V$505,4,FALSE)</f>
        <v>#N/A</v>
      </c>
    </row>
    <row r="381" spans="33:35" ht="8.25" hidden="1" customHeight="1" x14ac:dyDescent="0.2">
      <c r="AG381" s="59" t="e">
        <f>VLOOKUP($B381,Mar!$S$7:$V$505,2,FALSE)</f>
        <v>#N/A</v>
      </c>
      <c r="AH381" s="59" t="e">
        <f>VLOOKUP($B381,Mar!$S$7:$V$505,3,FALSE)</f>
        <v>#N/A</v>
      </c>
      <c r="AI381" s="59" t="e">
        <f>VLOOKUP($B381,Mar!$S$7:$V$505,4,FALSE)</f>
        <v>#N/A</v>
      </c>
    </row>
    <row r="382" spans="33:35" ht="8.25" hidden="1" customHeight="1" x14ac:dyDescent="0.2">
      <c r="AG382" s="59" t="e">
        <f>VLOOKUP($B382,Mar!$S$7:$V$505,2,FALSE)</f>
        <v>#N/A</v>
      </c>
      <c r="AH382" s="59" t="e">
        <f>VLOOKUP($B382,Mar!$S$7:$V$505,3,FALSE)</f>
        <v>#N/A</v>
      </c>
      <c r="AI382" s="59" t="e">
        <f>VLOOKUP($B382,Mar!$S$7:$V$505,4,FALSE)</f>
        <v>#N/A</v>
      </c>
    </row>
    <row r="383" spans="33:35" ht="8.25" hidden="1" customHeight="1" x14ac:dyDescent="0.2">
      <c r="AG383" s="59" t="e">
        <f>VLOOKUP($B383,Mar!$S$7:$V$505,2,FALSE)</f>
        <v>#N/A</v>
      </c>
      <c r="AH383" s="59" t="e">
        <f>VLOOKUP($B383,Mar!$S$7:$V$505,3,FALSE)</f>
        <v>#N/A</v>
      </c>
      <c r="AI383" s="59" t="e">
        <f>VLOOKUP($B383,Mar!$S$7:$V$505,4,FALSE)</f>
        <v>#N/A</v>
      </c>
    </row>
    <row r="384" spans="33:35" ht="8.25" hidden="1" customHeight="1" x14ac:dyDescent="0.2">
      <c r="AG384" s="59" t="e">
        <f>VLOOKUP($B384,Mar!$S$7:$V$505,2,FALSE)</f>
        <v>#N/A</v>
      </c>
      <c r="AH384" s="59" t="e">
        <f>VLOOKUP($B384,Mar!$S$7:$V$505,3,FALSE)</f>
        <v>#N/A</v>
      </c>
      <c r="AI384" s="59" t="e">
        <f>VLOOKUP($B384,Mar!$S$7:$V$505,4,FALSE)</f>
        <v>#N/A</v>
      </c>
    </row>
    <row r="385" spans="33:35" ht="8.25" hidden="1" customHeight="1" x14ac:dyDescent="0.2">
      <c r="AG385" s="59" t="e">
        <f>VLOOKUP($B385,Mar!$S$7:$V$505,2,FALSE)</f>
        <v>#N/A</v>
      </c>
      <c r="AH385" s="59" t="e">
        <f>VLOOKUP($B385,Mar!$S$7:$V$505,3,FALSE)</f>
        <v>#N/A</v>
      </c>
      <c r="AI385" s="59" t="e">
        <f>VLOOKUP($B385,Mar!$S$7:$V$505,4,FALSE)</f>
        <v>#N/A</v>
      </c>
    </row>
    <row r="386" spans="33:35" ht="8.25" hidden="1" customHeight="1" x14ac:dyDescent="0.2">
      <c r="AG386" s="59" t="e">
        <f>VLOOKUP($B386,Mar!$S$7:$V$505,2,FALSE)</f>
        <v>#N/A</v>
      </c>
      <c r="AH386" s="59" t="e">
        <f>VLOOKUP($B386,Mar!$S$7:$V$505,3,FALSE)</f>
        <v>#N/A</v>
      </c>
      <c r="AI386" s="59" t="e">
        <f>VLOOKUP($B386,Mar!$S$7:$V$505,4,FALSE)</f>
        <v>#N/A</v>
      </c>
    </row>
    <row r="387" spans="33:35" ht="8.25" hidden="1" customHeight="1" x14ac:dyDescent="0.2">
      <c r="AG387" s="59" t="e">
        <f>VLOOKUP($B387,Mar!$S$7:$V$505,2,FALSE)</f>
        <v>#N/A</v>
      </c>
      <c r="AH387" s="59" t="e">
        <f>VLOOKUP($B387,Mar!$S$7:$V$505,3,FALSE)</f>
        <v>#N/A</v>
      </c>
      <c r="AI387" s="59" t="e">
        <f>VLOOKUP($B387,Mar!$S$7:$V$505,4,FALSE)</f>
        <v>#N/A</v>
      </c>
    </row>
    <row r="388" spans="33:35" ht="8.25" hidden="1" customHeight="1" x14ac:dyDescent="0.2">
      <c r="AG388" s="59" t="e">
        <f>VLOOKUP($B388,Mar!$S$7:$V$505,2,FALSE)</f>
        <v>#N/A</v>
      </c>
      <c r="AH388" s="59" t="e">
        <f>VLOOKUP($B388,Mar!$S$7:$V$505,3,FALSE)</f>
        <v>#N/A</v>
      </c>
      <c r="AI388" s="59" t="e">
        <f>VLOOKUP($B388,Mar!$S$7:$V$505,4,FALSE)</f>
        <v>#N/A</v>
      </c>
    </row>
    <row r="389" spans="33:35" ht="8.25" hidden="1" customHeight="1" x14ac:dyDescent="0.2">
      <c r="AG389" s="59" t="e">
        <f>VLOOKUP($B389,Mar!$S$7:$V$505,2,FALSE)</f>
        <v>#N/A</v>
      </c>
      <c r="AH389" s="59" t="e">
        <f>VLOOKUP($B389,Mar!$S$7:$V$505,3,FALSE)</f>
        <v>#N/A</v>
      </c>
      <c r="AI389" s="59" t="e">
        <f>VLOOKUP($B389,Mar!$S$7:$V$505,4,FALSE)</f>
        <v>#N/A</v>
      </c>
    </row>
    <row r="390" spans="33:35" ht="8.25" hidden="1" customHeight="1" x14ac:dyDescent="0.2">
      <c r="AG390" s="59" t="e">
        <f>VLOOKUP($B390,Mar!$S$7:$V$505,2,FALSE)</f>
        <v>#N/A</v>
      </c>
      <c r="AH390" s="59" t="e">
        <f>VLOOKUP($B390,Mar!$S$7:$V$505,3,FALSE)</f>
        <v>#N/A</v>
      </c>
      <c r="AI390" s="59" t="e">
        <f>VLOOKUP($B390,Mar!$S$7:$V$505,4,FALSE)</f>
        <v>#N/A</v>
      </c>
    </row>
    <row r="391" spans="33:35" ht="8.25" hidden="1" customHeight="1" x14ac:dyDescent="0.2">
      <c r="AG391" s="59" t="e">
        <f>VLOOKUP($B391,Mar!$S$7:$V$505,2,FALSE)</f>
        <v>#N/A</v>
      </c>
      <c r="AH391" s="59" t="e">
        <f>VLOOKUP($B391,Mar!$S$7:$V$505,3,FALSE)</f>
        <v>#N/A</v>
      </c>
      <c r="AI391" s="59" t="e">
        <f>VLOOKUP($B391,Mar!$S$7:$V$505,4,FALSE)</f>
        <v>#N/A</v>
      </c>
    </row>
    <row r="392" spans="33:35" ht="8.25" hidden="1" customHeight="1" x14ac:dyDescent="0.2">
      <c r="AG392" s="59" t="e">
        <f>VLOOKUP($B392,Mar!$S$7:$V$505,2,FALSE)</f>
        <v>#N/A</v>
      </c>
      <c r="AH392" s="59" t="e">
        <f>VLOOKUP($B392,Mar!$S$7:$V$505,3,FALSE)</f>
        <v>#N/A</v>
      </c>
      <c r="AI392" s="59" t="e">
        <f>VLOOKUP($B392,Mar!$S$7:$V$505,4,FALSE)</f>
        <v>#N/A</v>
      </c>
    </row>
    <row r="393" spans="33:35" ht="8.25" hidden="1" customHeight="1" x14ac:dyDescent="0.2">
      <c r="AG393" s="59" t="e">
        <f>VLOOKUP($B393,Mar!$S$7:$V$505,2,FALSE)</f>
        <v>#N/A</v>
      </c>
      <c r="AH393" s="59" t="e">
        <f>VLOOKUP($B393,Mar!$S$7:$V$505,3,FALSE)</f>
        <v>#N/A</v>
      </c>
      <c r="AI393" s="59" t="e">
        <f>VLOOKUP($B393,Mar!$S$7:$V$505,4,FALSE)</f>
        <v>#N/A</v>
      </c>
    </row>
    <row r="394" spans="33:35" ht="8.25" hidden="1" customHeight="1" x14ac:dyDescent="0.2">
      <c r="AG394" s="59" t="e">
        <f>VLOOKUP($B394,Mar!$S$7:$V$505,2,FALSE)</f>
        <v>#N/A</v>
      </c>
      <c r="AH394" s="59" t="e">
        <f>VLOOKUP($B394,Mar!$S$7:$V$505,3,FALSE)</f>
        <v>#N/A</v>
      </c>
      <c r="AI394" s="59" t="e">
        <f>VLOOKUP($B394,Mar!$S$7:$V$505,4,FALSE)</f>
        <v>#N/A</v>
      </c>
    </row>
    <row r="395" spans="33:35" ht="8.25" hidden="1" customHeight="1" x14ac:dyDescent="0.2">
      <c r="AG395" s="59" t="e">
        <f>VLOOKUP($B395,Mar!$S$7:$V$505,2,FALSE)</f>
        <v>#N/A</v>
      </c>
      <c r="AH395" s="59" t="e">
        <f>VLOOKUP($B395,Mar!$S$7:$V$505,3,FALSE)</f>
        <v>#N/A</v>
      </c>
      <c r="AI395" s="59" t="e">
        <f>VLOOKUP($B395,Mar!$S$7:$V$505,4,FALSE)</f>
        <v>#N/A</v>
      </c>
    </row>
    <row r="396" spans="33:35" ht="8.25" hidden="1" customHeight="1" x14ac:dyDescent="0.2">
      <c r="AG396" s="59" t="e">
        <f>VLOOKUP($B396,Mar!$S$7:$V$505,2,FALSE)</f>
        <v>#N/A</v>
      </c>
      <c r="AH396" s="59" t="e">
        <f>VLOOKUP($B396,Mar!$S$7:$V$505,3,FALSE)</f>
        <v>#N/A</v>
      </c>
      <c r="AI396" s="59" t="e">
        <f>VLOOKUP($B396,Mar!$S$7:$V$505,4,FALSE)</f>
        <v>#N/A</v>
      </c>
    </row>
    <row r="397" spans="33:35" ht="8.25" hidden="1" customHeight="1" x14ac:dyDescent="0.2">
      <c r="AG397" s="59" t="e">
        <f>VLOOKUP($B397,Mar!$S$7:$V$505,2,FALSE)</f>
        <v>#N/A</v>
      </c>
      <c r="AH397" s="59" t="e">
        <f>VLOOKUP($B397,Mar!$S$7:$V$505,3,FALSE)</f>
        <v>#N/A</v>
      </c>
      <c r="AI397" s="59" t="e">
        <f>VLOOKUP($B397,Mar!$S$7:$V$505,4,FALSE)</f>
        <v>#N/A</v>
      </c>
    </row>
    <row r="398" spans="33:35" ht="8.25" hidden="1" customHeight="1" x14ac:dyDescent="0.2">
      <c r="AG398" s="59" t="e">
        <f>VLOOKUP($B398,Mar!$S$7:$V$505,2,FALSE)</f>
        <v>#N/A</v>
      </c>
      <c r="AH398" s="59" t="e">
        <f>VLOOKUP($B398,Mar!$S$7:$V$505,3,FALSE)</f>
        <v>#N/A</v>
      </c>
      <c r="AI398" s="59" t="e">
        <f>VLOOKUP($B398,Mar!$S$7:$V$505,4,FALSE)</f>
        <v>#N/A</v>
      </c>
    </row>
    <row r="399" spans="33:35" ht="8.25" hidden="1" customHeight="1" x14ac:dyDescent="0.2">
      <c r="AG399" s="59" t="e">
        <f>VLOOKUP($B399,Mar!$S$7:$V$505,2,FALSE)</f>
        <v>#N/A</v>
      </c>
      <c r="AH399" s="59" t="e">
        <f>VLOOKUP($B399,Mar!$S$7:$V$505,3,FALSE)</f>
        <v>#N/A</v>
      </c>
      <c r="AI399" s="59" t="e">
        <f>VLOOKUP($B399,Mar!$S$7:$V$505,4,FALSE)</f>
        <v>#N/A</v>
      </c>
    </row>
    <row r="400" spans="33:35" ht="8.25" hidden="1" customHeight="1" x14ac:dyDescent="0.2">
      <c r="AG400" s="59" t="e">
        <f>VLOOKUP($B400,Mar!$S$7:$V$505,2,FALSE)</f>
        <v>#N/A</v>
      </c>
      <c r="AH400" s="59" t="e">
        <f>VLOOKUP($B400,Mar!$S$7:$V$505,3,FALSE)</f>
        <v>#N/A</v>
      </c>
      <c r="AI400" s="59" t="e">
        <f>VLOOKUP($B400,Mar!$S$7:$V$505,4,FALSE)</f>
        <v>#N/A</v>
      </c>
    </row>
    <row r="401" spans="33:35" ht="8.25" hidden="1" customHeight="1" x14ac:dyDescent="0.2">
      <c r="AG401" s="59" t="e">
        <f>VLOOKUP($B401,Mar!$S$7:$V$505,2,FALSE)</f>
        <v>#N/A</v>
      </c>
      <c r="AH401" s="59" t="e">
        <f>VLOOKUP($B401,Mar!$S$7:$V$505,3,FALSE)</f>
        <v>#N/A</v>
      </c>
      <c r="AI401" s="59" t="e">
        <f>VLOOKUP($B401,Mar!$S$7:$V$505,4,FALSE)</f>
        <v>#N/A</v>
      </c>
    </row>
    <row r="402" spans="33:35" ht="8.25" hidden="1" customHeight="1" x14ac:dyDescent="0.2">
      <c r="AG402" s="59" t="e">
        <f>VLOOKUP($B402,Mar!$S$7:$V$505,2,FALSE)</f>
        <v>#N/A</v>
      </c>
      <c r="AH402" s="59" t="e">
        <f>VLOOKUP($B402,Mar!$S$7:$V$505,3,FALSE)</f>
        <v>#N/A</v>
      </c>
      <c r="AI402" s="59" t="e">
        <f>VLOOKUP($B402,Mar!$S$7:$V$505,4,FALSE)</f>
        <v>#N/A</v>
      </c>
    </row>
    <row r="403" spans="33:35" ht="8.25" hidden="1" customHeight="1" x14ac:dyDescent="0.2">
      <c r="AG403" s="59" t="e">
        <f>VLOOKUP($B403,Mar!$S$7:$V$505,2,FALSE)</f>
        <v>#N/A</v>
      </c>
      <c r="AH403" s="59" t="e">
        <f>VLOOKUP($B403,Mar!$S$7:$V$505,3,FALSE)</f>
        <v>#N/A</v>
      </c>
      <c r="AI403" s="59" t="e">
        <f>VLOOKUP($B403,Mar!$S$7:$V$505,4,FALSE)</f>
        <v>#N/A</v>
      </c>
    </row>
    <row r="404" spans="33:35" ht="8.25" hidden="1" customHeight="1" x14ac:dyDescent="0.2">
      <c r="AG404" s="59" t="e">
        <f>VLOOKUP($B404,Mar!$S$7:$V$505,2,FALSE)</f>
        <v>#N/A</v>
      </c>
      <c r="AH404" s="59" t="e">
        <f>VLOOKUP($B404,Mar!$S$7:$V$505,3,FALSE)</f>
        <v>#N/A</v>
      </c>
      <c r="AI404" s="59" t="e">
        <f>VLOOKUP($B404,Mar!$S$7:$V$505,4,FALSE)</f>
        <v>#N/A</v>
      </c>
    </row>
    <row r="405" spans="33:35" ht="8.25" hidden="1" customHeight="1" x14ac:dyDescent="0.2">
      <c r="AG405" s="59" t="e">
        <f>VLOOKUP($B405,Mar!$S$7:$V$505,2,FALSE)</f>
        <v>#N/A</v>
      </c>
      <c r="AH405" s="59" t="e">
        <f>VLOOKUP($B405,Mar!$S$7:$V$505,3,FALSE)</f>
        <v>#N/A</v>
      </c>
      <c r="AI405" s="59" t="e">
        <f>VLOOKUP($B405,Mar!$S$7:$V$505,4,FALSE)</f>
        <v>#N/A</v>
      </c>
    </row>
    <row r="406" spans="33:35" ht="8.25" hidden="1" customHeight="1" x14ac:dyDescent="0.2">
      <c r="AG406" s="59" t="e">
        <f>VLOOKUP($B406,Mar!$S$7:$V$505,2,FALSE)</f>
        <v>#N/A</v>
      </c>
      <c r="AH406" s="59" t="e">
        <f>VLOOKUP($B406,Mar!$S$7:$V$505,3,FALSE)</f>
        <v>#N/A</v>
      </c>
      <c r="AI406" s="59" t="e">
        <f>VLOOKUP($B406,Mar!$S$7:$V$505,4,FALSE)</f>
        <v>#N/A</v>
      </c>
    </row>
    <row r="407" spans="33:35" ht="8.25" hidden="1" customHeight="1" x14ac:dyDescent="0.2">
      <c r="AG407" s="59" t="e">
        <f>VLOOKUP($B407,Mar!$S$7:$V$505,2,FALSE)</f>
        <v>#N/A</v>
      </c>
      <c r="AH407" s="59" t="e">
        <f>VLOOKUP($B407,Mar!$S$7:$V$505,3,FALSE)</f>
        <v>#N/A</v>
      </c>
      <c r="AI407" s="59" t="e">
        <f>VLOOKUP($B407,Mar!$S$7:$V$505,4,FALSE)</f>
        <v>#N/A</v>
      </c>
    </row>
    <row r="408" spans="33:35" ht="8.25" hidden="1" customHeight="1" x14ac:dyDescent="0.2">
      <c r="AG408" s="59" t="e">
        <f>VLOOKUP($B408,Mar!$S$7:$V$505,2,FALSE)</f>
        <v>#N/A</v>
      </c>
      <c r="AH408" s="59" t="e">
        <f>VLOOKUP($B408,Mar!$S$7:$V$505,3,FALSE)</f>
        <v>#N/A</v>
      </c>
      <c r="AI408" s="59" t="e">
        <f>VLOOKUP($B408,Mar!$S$7:$V$505,4,FALSE)</f>
        <v>#N/A</v>
      </c>
    </row>
    <row r="409" spans="33:35" ht="8.25" hidden="1" customHeight="1" x14ac:dyDescent="0.2">
      <c r="AG409" s="59" t="e">
        <f>VLOOKUP($B409,Mar!$S$7:$V$505,2,FALSE)</f>
        <v>#N/A</v>
      </c>
      <c r="AH409" s="59" t="e">
        <f>VLOOKUP($B409,Mar!$S$7:$V$505,3,FALSE)</f>
        <v>#N/A</v>
      </c>
      <c r="AI409" s="59" t="e">
        <f>VLOOKUP($B409,Mar!$S$7:$V$505,4,FALSE)</f>
        <v>#N/A</v>
      </c>
    </row>
    <row r="410" spans="33:35" ht="8.25" hidden="1" customHeight="1" x14ac:dyDescent="0.2">
      <c r="AG410" s="59" t="e">
        <f>VLOOKUP($B410,Mar!$S$7:$V$505,2,FALSE)</f>
        <v>#N/A</v>
      </c>
      <c r="AH410" s="59" t="e">
        <f>VLOOKUP($B410,Mar!$S$7:$V$505,3,FALSE)</f>
        <v>#N/A</v>
      </c>
      <c r="AI410" s="59" t="e">
        <f>VLOOKUP($B410,Mar!$S$7:$V$505,4,FALSE)</f>
        <v>#N/A</v>
      </c>
    </row>
    <row r="411" spans="33:35" ht="8.25" hidden="1" customHeight="1" x14ac:dyDescent="0.2">
      <c r="AG411" s="59" t="e">
        <f>VLOOKUP($B411,Mar!$S$7:$V$505,2,FALSE)</f>
        <v>#N/A</v>
      </c>
      <c r="AH411" s="59" t="e">
        <f>VLOOKUP($B411,Mar!$S$7:$V$505,3,FALSE)</f>
        <v>#N/A</v>
      </c>
      <c r="AI411" s="59" t="e">
        <f>VLOOKUP($B411,Mar!$S$7:$V$505,4,FALSE)</f>
        <v>#N/A</v>
      </c>
    </row>
    <row r="412" spans="33:35" ht="8.25" hidden="1" customHeight="1" x14ac:dyDescent="0.2">
      <c r="AG412" s="59" t="e">
        <f>VLOOKUP($B412,Mar!$S$7:$V$505,2,FALSE)</f>
        <v>#N/A</v>
      </c>
      <c r="AH412" s="59" t="e">
        <f>VLOOKUP($B412,Mar!$S$7:$V$505,3,FALSE)</f>
        <v>#N/A</v>
      </c>
      <c r="AI412" s="59" t="e">
        <f>VLOOKUP($B412,Mar!$S$7:$V$505,4,FALSE)</f>
        <v>#N/A</v>
      </c>
    </row>
    <row r="413" spans="33:35" ht="8.25" hidden="1" customHeight="1" x14ac:dyDescent="0.2">
      <c r="AG413" s="59" t="e">
        <f>VLOOKUP($B413,Mar!$S$7:$V$505,2,FALSE)</f>
        <v>#N/A</v>
      </c>
      <c r="AH413" s="59" t="e">
        <f>VLOOKUP($B413,Mar!$S$7:$V$505,3,FALSE)</f>
        <v>#N/A</v>
      </c>
      <c r="AI413" s="59" t="e">
        <f>VLOOKUP($B413,Mar!$S$7:$V$505,4,FALSE)</f>
        <v>#N/A</v>
      </c>
    </row>
    <row r="414" spans="33:35" ht="8.25" hidden="1" customHeight="1" x14ac:dyDescent="0.2">
      <c r="AG414" s="59" t="e">
        <f>VLOOKUP($B414,Mar!$S$7:$V$505,2,FALSE)</f>
        <v>#N/A</v>
      </c>
      <c r="AH414" s="59" t="e">
        <f>VLOOKUP($B414,Mar!$S$7:$V$505,3,FALSE)</f>
        <v>#N/A</v>
      </c>
      <c r="AI414" s="59" t="e">
        <f>VLOOKUP($B414,Mar!$S$7:$V$505,4,FALSE)</f>
        <v>#N/A</v>
      </c>
    </row>
    <row r="415" spans="33:35" ht="8.25" hidden="1" customHeight="1" x14ac:dyDescent="0.2">
      <c r="AG415" s="59" t="e">
        <f>VLOOKUP($B415,Mar!$S$7:$V$505,2,FALSE)</f>
        <v>#N/A</v>
      </c>
      <c r="AH415" s="59" t="e">
        <f>VLOOKUP($B415,Mar!$S$7:$V$505,3,FALSE)</f>
        <v>#N/A</v>
      </c>
      <c r="AI415" s="59" t="e">
        <f>VLOOKUP($B415,Mar!$S$7:$V$505,4,FALSE)</f>
        <v>#N/A</v>
      </c>
    </row>
    <row r="416" spans="33:35" ht="8.25" hidden="1" customHeight="1" x14ac:dyDescent="0.2">
      <c r="AG416" s="59" t="e">
        <f>VLOOKUP($B416,Mar!$S$7:$V$505,2,FALSE)</f>
        <v>#N/A</v>
      </c>
      <c r="AH416" s="59" t="e">
        <f>VLOOKUP($B416,Mar!$S$7:$V$505,3,FALSE)</f>
        <v>#N/A</v>
      </c>
      <c r="AI416" s="59" t="e">
        <f>VLOOKUP($B416,Mar!$S$7:$V$505,4,FALSE)</f>
        <v>#N/A</v>
      </c>
    </row>
    <row r="417" spans="33:35" ht="8.25" hidden="1" customHeight="1" x14ac:dyDescent="0.2">
      <c r="AG417" s="59" t="e">
        <f>VLOOKUP($B417,Mar!$S$7:$V$505,2,FALSE)</f>
        <v>#N/A</v>
      </c>
      <c r="AH417" s="59" t="e">
        <f>VLOOKUP($B417,Mar!$S$7:$V$505,3,FALSE)</f>
        <v>#N/A</v>
      </c>
      <c r="AI417" s="59" t="e">
        <f>VLOOKUP($B417,Mar!$S$7:$V$505,4,FALSE)</f>
        <v>#N/A</v>
      </c>
    </row>
    <row r="418" spans="33:35" ht="8.25" hidden="1" customHeight="1" x14ac:dyDescent="0.2">
      <c r="AG418" s="59" t="e">
        <f>VLOOKUP($B418,Mar!$S$7:$V$505,2,FALSE)</f>
        <v>#N/A</v>
      </c>
      <c r="AH418" s="59" t="e">
        <f>VLOOKUP($B418,Mar!$S$7:$V$505,3,FALSE)</f>
        <v>#N/A</v>
      </c>
      <c r="AI418" s="59" t="e">
        <f>VLOOKUP($B418,Mar!$S$7:$V$505,4,FALSE)</f>
        <v>#N/A</v>
      </c>
    </row>
    <row r="419" spans="33:35" ht="8.25" hidden="1" customHeight="1" x14ac:dyDescent="0.2">
      <c r="AG419" s="59" t="e">
        <f>VLOOKUP($B419,Mar!$S$7:$V$505,2,FALSE)</f>
        <v>#N/A</v>
      </c>
      <c r="AH419" s="59" t="e">
        <f>VLOOKUP($B419,Mar!$S$7:$V$505,3,FALSE)</f>
        <v>#N/A</v>
      </c>
      <c r="AI419" s="59" t="e">
        <f>VLOOKUP($B419,Mar!$S$7:$V$505,4,FALSE)</f>
        <v>#N/A</v>
      </c>
    </row>
    <row r="420" spans="33:35" ht="8.25" hidden="1" customHeight="1" x14ac:dyDescent="0.2">
      <c r="AG420" s="59" t="e">
        <f>VLOOKUP($B420,Mar!$S$7:$V$505,2,FALSE)</f>
        <v>#N/A</v>
      </c>
      <c r="AH420" s="59" t="e">
        <f>VLOOKUP($B420,Mar!$S$7:$V$505,3,FALSE)</f>
        <v>#N/A</v>
      </c>
      <c r="AI420" s="59" t="e">
        <f>VLOOKUP($B420,Mar!$S$7:$V$505,4,FALSE)</f>
        <v>#N/A</v>
      </c>
    </row>
    <row r="421" spans="33:35" ht="8.25" hidden="1" customHeight="1" x14ac:dyDescent="0.2">
      <c r="AG421" s="59" t="e">
        <f>VLOOKUP($B421,Mar!$S$7:$V$505,2,FALSE)</f>
        <v>#N/A</v>
      </c>
      <c r="AH421" s="59" t="e">
        <f>VLOOKUP($B421,Mar!$S$7:$V$505,3,FALSE)</f>
        <v>#N/A</v>
      </c>
      <c r="AI421" s="59" t="e">
        <f>VLOOKUP($B421,Mar!$S$7:$V$505,4,FALSE)</f>
        <v>#N/A</v>
      </c>
    </row>
    <row r="422" spans="33:35" ht="8.25" hidden="1" customHeight="1" x14ac:dyDescent="0.2">
      <c r="AG422" s="59" t="e">
        <f>VLOOKUP($B422,Mar!$S$7:$V$505,2,FALSE)</f>
        <v>#N/A</v>
      </c>
      <c r="AH422" s="59" t="e">
        <f>VLOOKUP($B422,Mar!$S$7:$V$505,3,FALSE)</f>
        <v>#N/A</v>
      </c>
      <c r="AI422" s="59" t="e">
        <f>VLOOKUP($B422,Mar!$S$7:$V$505,4,FALSE)</f>
        <v>#N/A</v>
      </c>
    </row>
    <row r="423" spans="33:35" ht="8.25" hidden="1" customHeight="1" x14ac:dyDescent="0.2">
      <c r="AG423" s="59" t="e">
        <f>VLOOKUP($B423,Mar!$S$7:$V$505,2,FALSE)</f>
        <v>#N/A</v>
      </c>
      <c r="AH423" s="59" t="e">
        <f>VLOOKUP($B423,Mar!$S$7:$V$505,3,FALSE)</f>
        <v>#N/A</v>
      </c>
      <c r="AI423" s="59" t="e">
        <f>VLOOKUP($B423,Mar!$S$7:$V$505,4,FALSE)</f>
        <v>#N/A</v>
      </c>
    </row>
    <row r="424" spans="33:35" ht="8.25" hidden="1" customHeight="1" x14ac:dyDescent="0.2">
      <c r="AG424" s="59" t="e">
        <f>VLOOKUP($B424,Mar!$S$7:$V$505,2,FALSE)</f>
        <v>#N/A</v>
      </c>
      <c r="AH424" s="59" t="e">
        <f>VLOOKUP($B424,Mar!$S$7:$V$505,3,FALSE)</f>
        <v>#N/A</v>
      </c>
      <c r="AI424" s="59" t="e">
        <f>VLOOKUP($B424,Mar!$S$7:$V$505,4,FALSE)</f>
        <v>#N/A</v>
      </c>
    </row>
    <row r="425" spans="33:35" ht="8.25" hidden="1" customHeight="1" x14ac:dyDescent="0.2">
      <c r="AG425" s="59" t="e">
        <f>VLOOKUP($B425,Mar!$S$7:$V$505,2,FALSE)</f>
        <v>#N/A</v>
      </c>
      <c r="AH425" s="59" t="e">
        <f>VLOOKUP($B425,Mar!$S$7:$V$505,3,FALSE)</f>
        <v>#N/A</v>
      </c>
      <c r="AI425" s="59" t="e">
        <f>VLOOKUP($B425,Mar!$S$7:$V$505,4,FALSE)</f>
        <v>#N/A</v>
      </c>
    </row>
    <row r="426" spans="33:35" ht="8.25" hidden="1" customHeight="1" x14ac:dyDescent="0.2">
      <c r="AG426" s="59" t="e">
        <f>VLOOKUP($B426,Mar!$S$7:$V$505,2,FALSE)</f>
        <v>#N/A</v>
      </c>
      <c r="AH426" s="59" t="e">
        <f>VLOOKUP($B426,Mar!$S$7:$V$505,3,FALSE)</f>
        <v>#N/A</v>
      </c>
      <c r="AI426" s="59" t="e">
        <f>VLOOKUP($B426,Mar!$S$7:$V$505,4,FALSE)</f>
        <v>#N/A</v>
      </c>
    </row>
    <row r="427" spans="33:35" ht="8.25" hidden="1" customHeight="1" x14ac:dyDescent="0.2">
      <c r="AG427" s="59" t="e">
        <f>VLOOKUP($B427,Mar!$S$7:$V$505,2,FALSE)</f>
        <v>#N/A</v>
      </c>
      <c r="AH427" s="59" t="e">
        <f>VLOOKUP($B427,Mar!$S$7:$V$505,3,FALSE)</f>
        <v>#N/A</v>
      </c>
      <c r="AI427" s="59" t="e">
        <f>VLOOKUP($B427,Mar!$S$7:$V$505,4,FALSE)</f>
        <v>#N/A</v>
      </c>
    </row>
    <row r="428" spans="33:35" ht="8.25" customHeight="1" x14ac:dyDescent="0.2"/>
  </sheetData>
  <mergeCells count="34">
    <mergeCell ref="I49:N49"/>
    <mergeCell ref="O49:T49"/>
    <mergeCell ref="U49:Z49"/>
    <mergeCell ref="AA49:AF49"/>
    <mergeCell ref="AG49:AL49"/>
    <mergeCell ref="AG34:AL34"/>
    <mergeCell ref="AG19:AL19"/>
    <mergeCell ref="I34:N34"/>
    <mergeCell ref="O34:T34"/>
    <mergeCell ref="O4:T4"/>
    <mergeCell ref="U4:Z4"/>
    <mergeCell ref="U34:Z34"/>
    <mergeCell ref="AG4:AL4"/>
    <mergeCell ref="I4:N4"/>
    <mergeCell ref="AA74:AF74"/>
    <mergeCell ref="I74:N74"/>
    <mergeCell ref="O74:T74"/>
    <mergeCell ref="U74:Z74"/>
    <mergeCell ref="AA4:AF4"/>
    <mergeCell ref="AG74:AL74"/>
    <mergeCell ref="I19:N19"/>
    <mergeCell ref="O19:T19"/>
    <mergeCell ref="U19:Z19"/>
    <mergeCell ref="AA19:AF19"/>
    <mergeCell ref="AG143:AL143"/>
    <mergeCell ref="I143:N143"/>
    <mergeCell ref="O143:T143"/>
    <mergeCell ref="U143:Z143"/>
    <mergeCell ref="AA143:AF143"/>
    <mergeCell ref="AA34:AF34"/>
    <mergeCell ref="I118:N118"/>
    <mergeCell ref="O118:T118"/>
    <mergeCell ref="U118:Z118"/>
    <mergeCell ref="AA118:AF118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85"/>
  <sheetViews>
    <sheetView workbookViewId="0">
      <pane xSplit="8" ySplit="6" topLeftCell="Z7" activePane="bottomRight" state="frozen"/>
      <selection pane="topRight" activeCell="I1" sqref="I1"/>
      <selection pane="bottomLeft" activeCell="A7" sqref="A7"/>
      <selection pane="bottomRight" activeCell="E44" sqref="E44"/>
    </sheetView>
  </sheetViews>
  <sheetFormatPr defaultColWidth="0" defaultRowHeight="8.25" customHeight="1" zeroHeight="1" x14ac:dyDescent="0.2"/>
  <cols>
    <col min="1" max="1" width="0.1640625" style="35" customWidth="1"/>
    <col min="2" max="2" width="14.83203125" style="35" bestFit="1" customWidth="1"/>
    <col min="3" max="3" width="12" style="35" bestFit="1" customWidth="1"/>
    <col min="4" max="4" width="8.1640625" style="35" bestFit="1" customWidth="1"/>
    <col min="5" max="5" width="5.1640625" style="35" bestFit="1" customWidth="1"/>
    <col min="6" max="6" width="6.6640625" style="6" bestFit="1" customWidth="1"/>
    <col min="7" max="7" width="11.33203125" style="6" bestFit="1" customWidth="1"/>
    <col min="8" max="8" width="8.6640625" style="6" bestFit="1" customWidth="1"/>
    <col min="9" max="9" width="7" style="6" bestFit="1" customWidth="1"/>
    <col min="10" max="10" width="5.33203125" style="6" bestFit="1" customWidth="1"/>
    <col min="11" max="11" width="7.1640625" style="6" bestFit="1" customWidth="1"/>
    <col min="12" max="12" width="12.33203125" style="6" hidden="1" customWidth="1"/>
    <col min="13" max="13" width="6.1640625" style="6" bestFit="1" customWidth="1"/>
    <col min="14" max="14" width="4.83203125" style="6" bestFit="1" customWidth="1"/>
    <col min="15" max="15" width="7" style="6" bestFit="1" customWidth="1"/>
    <col min="16" max="16" width="5.33203125" style="6" bestFit="1" customWidth="1"/>
    <col min="17" max="17" width="7.1640625" style="6" bestFit="1" customWidth="1"/>
    <col min="18" max="18" width="7.1640625" style="6" hidden="1" customWidth="1"/>
    <col min="19" max="19" width="6.1640625" style="6" bestFit="1" customWidth="1"/>
    <col min="20" max="20" width="4.83203125" style="6" bestFit="1" customWidth="1"/>
    <col min="21" max="21" width="7" style="6" bestFit="1" customWidth="1"/>
    <col min="22" max="22" width="5.33203125" style="6" bestFit="1" customWidth="1"/>
    <col min="23" max="23" width="7.1640625" style="6" bestFit="1" customWidth="1"/>
    <col min="24" max="24" width="7.1640625" style="6" hidden="1" customWidth="1"/>
    <col min="25" max="25" width="6.1640625" style="6" bestFit="1" customWidth="1"/>
    <col min="26" max="26" width="4.83203125" style="6" bestFit="1" customWidth="1"/>
    <col min="27" max="27" width="7" style="6" bestFit="1" customWidth="1"/>
    <col min="28" max="28" width="5.33203125" style="6" bestFit="1" customWidth="1"/>
    <col min="29" max="29" width="7.1640625" style="6" bestFit="1" customWidth="1"/>
    <col min="30" max="30" width="7.1640625" style="6" hidden="1" customWidth="1"/>
    <col min="31" max="31" width="6.1640625" style="6" bestFit="1" customWidth="1"/>
    <col min="32" max="32" width="5.6640625" style="6" customWidth="1"/>
    <col min="33" max="33" width="7" style="6" bestFit="1" customWidth="1"/>
    <col min="34" max="34" width="5.33203125" style="6" bestFit="1" customWidth="1"/>
    <col min="35" max="35" width="7.1640625" style="6" bestFit="1" customWidth="1"/>
    <col min="36" max="36" width="9.6640625" style="6" hidden="1" customWidth="1"/>
    <col min="37" max="37" width="6.1640625" style="6" bestFit="1" customWidth="1"/>
    <col min="38" max="38" width="4.83203125" style="6" bestFit="1" customWidth="1"/>
    <col min="39" max="16384" width="0" style="35" hidden="1"/>
  </cols>
  <sheetData>
    <row r="1" spans="2:58" ht="0.75" customHeight="1" x14ac:dyDescent="0.2"/>
    <row r="2" spans="2:58" ht="0.75" customHeight="1" x14ac:dyDescent="0.2"/>
    <row r="3" spans="2:58" ht="0.75" customHeight="1" x14ac:dyDescent="0.2"/>
    <row r="4" spans="2:58" ht="11.5" x14ac:dyDescent="0.25">
      <c r="B4" s="48" t="s">
        <v>488</v>
      </c>
      <c r="C4" s="36"/>
      <c r="D4" s="36"/>
      <c r="E4" s="36"/>
      <c r="F4" s="43"/>
      <c r="G4" s="43"/>
      <c r="H4" s="43"/>
      <c r="I4" s="67" t="s">
        <v>398</v>
      </c>
      <c r="J4" s="67"/>
      <c r="K4" s="67"/>
      <c r="L4" s="67"/>
      <c r="M4" s="67"/>
      <c r="N4" s="67"/>
      <c r="O4" s="68" t="s">
        <v>309</v>
      </c>
      <c r="P4" s="68"/>
      <c r="Q4" s="68"/>
      <c r="R4" s="68"/>
      <c r="S4" s="68"/>
      <c r="T4" s="68"/>
      <c r="U4" s="67" t="s">
        <v>12</v>
      </c>
      <c r="V4" s="67"/>
      <c r="W4" s="67"/>
      <c r="X4" s="67"/>
      <c r="Y4" s="67"/>
      <c r="Z4" s="67"/>
      <c r="AA4" s="68" t="s">
        <v>187</v>
      </c>
      <c r="AB4" s="68"/>
      <c r="AC4" s="68"/>
      <c r="AD4" s="68"/>
      <c r="AE4" s="68"/>
      <c r="AF4" s="68"/>
      <c r="AG4" s="67" t="s">
        <v>451</v>
      </c>
      <c r="AH4" s="67"/>
      <c r="AI4" s="67"/>
      <c r="AJ4" s="67"/>
      <c r="AK4" s="67"/>
      <c r="AL4" s="67"/>
    </row>
    <row r="5" spans="2:58" s="19" customFormat="1" ht="0.75" customHeight="1" x14ac:dyDescent="0.2">
      <c r="B5" s="39"/>
      <c r="C5" s="39"/>
      <c r="D5" s="39"/>
      <c r="E5" s="39"/>
      <c r="F5" s="38"/>
      <c r="G5" s="38"/>
      <c r="H5" s="38"/>
      <c r="I5" s="37"/>
      <c r="J5" s="37"/>
      <c r="K5" s="37"/>
      <c r="L5" s="37"/>
      <c r="M5" s="37"/>
      <c r="N5" s="37"/>
      <c r="O5" s="38"/>
      <c r="P5" s="38"/>
      <c r="Q5" s="38"/>
      <c r="R5" s="38"/>
      <c r="S5" s="38"/>
      <c r="T5" s="38"/>
      <c r="U5" s="37"/>
      <c r="V5" s="37"/>
      <c r="W5" s="37"/>
      <c r="X5" s="37"/>
      <c r="Y5" s="37"/>
      <c r="Z5" s="37"/>
      <c r="AA5" s="38"/>
      <c r="AB5" s="38"/>
      <c r="AC5" s="38"/>
      <c r="AD5" s="38"/>
      <c r="AE5" s="38"/>
      <c r="AF5" s="38"/>
      <c r="AG5" s="37"/>
      <c r="AH5" s="37"/>
      <c r="AI5" s="37"/>
      <c r="AJ5" s="37"/>
      <c r="AK5" s="37"/>
      <c r="AL5" s="37"/>
    </row>
    <row r="6" spans="2:58" s="20" customFormat="1" ht="48" x14ac:dyDescent="0.2">
      <c r="B6" s="40" t="s">
        <v>491</v>
      </c>
      <c r="C6" s="40" t="s">
        <v>490</v>
      </c>
      <c r="D6" s="40" t="s">
        <v>449</v>
      </c>
      <c r="E6" s="40" t="s">
        <v>450</v>
      </c>
      <c r="F6" s="40" t="s">
        <v>470</v>
      </c>
      <c r="G6" s="40" t="s">
        <v>469</v>
      </c>
      <c r="H6" s="40" t="s">
        <v>471</v>
      </c>
      <c r="I6" s="41" t="s">
        <v>472</v>
      </c>
      <c r="J6" s="41" t="s">
        <v>473</v>
      </c>
      <c r="K6" s="41" t="s">
        <v>474</v>
      </c>
      <c r="L6" s="41" t="s">
        <v>452</v>
      </c>
      <c r="M6" s="41" t="s">
        <v>475</v>
      </c>
      <c r="N6" s="41" t="s">
        <v>476</v>
      </c>
      <c r="O6" s="40" t="s">
        <v>457</v>
      </c>
      <c r="P6" s="40" t="s">
        <v>458</v>
      </c>
      <c r="Q6" s="40" t="s">
        <v>459</v>
      </c>
      <c r="R6" s="40" t="s">
        <v>453</v>
      </c>
      <c r="S6" s="40" t="s">
        <v>477</v>
      </c>
      <c r="T6" s="40" t="s">
        <v>478</v>
      </c>
      <c r="U6" s="41" t="s">
        <v>460</v>
      </c>
      <c r="V6" s="41" t="s">
        <v>461</v>
      </c>
      <c r="W6" s="41" t="s">
        <v>462</v>
      </c>
      <c r="X6" s="41" t="s">
        <v>454</v>
      </c>
      <c r="Y6" s="41" t="s">
        <v>479</v>
      </c>
      <c r="Z6" s="41" t="s">
        <v>480</v>
      </c>
      <c r="AA6" s="40" t="s">
        <v>463</v>
      </c>
      <c r="AB6" s="40" t="s">
        <v>464</v>
      </c>
      <c r="AC6" s="40" t="s">
        <v>465</v>
      </c>
      <c r="AD6" s="40" t="s">
        <v>455</v>
      </c>
      <c r="AE6" s="40" t="s">
        <v>481</v>
      </c>
      <c r="AF6" s="40" t="s">
        <v>482</v>
      </c>
      <c r="AG6" s="41" t="s">
        <v>466</v>
      </c>
      <c r="AH6" s="41" t="s">
        <v>467</v>
      </c>
      <c r="AI6" s="41" t="s">
        <v>468</v>
      </c>
      <c r="AJ6" s="41" t="s">
        <v>456</v>
      </c>
      <c r="AK6" s="41" t="s">
        <v>483</v>
      </c>
      <c r="AL6" s="41" t="s">
        <v>484</v>
      </c>
      <c r="BE6" s="20" t="s">
        <v>466</v>
      </c>
      <c r="BF6" s="20" t="s">
        <v>467</v>
      </c>
    </row>
    <row r="7" spans="2:58" ht="8" x14ac:dyDescent="0.2">
      <c r="B7" s="42" t="s">
        <v>439</v>
      </c>
      <c r="C7" s="42" t="s">
        <v>489</v>
      </c>
      <c r="D7" s="43"/>
      <c r="E7" s="43"/>
      <c r="F7" s="43">
        <f>N7+T7+Z7+AF7+AL7</f>
        <v>25</v>
      </c>
      <c r="G7" s="43">
        <f>I7+O7+U7+AA7+AG7</f>
        <v>11465</v>
      </c>
      <c r="H7" s="44">
        <f>AVERAGE(I7,O7,U7,AA7,AG7)</f>
        <v>2293</v>
      </c>
      <c r="I7" s="45">
        <v>2273</v>
      </c>
      <c r="J7" s="45">
        <v>240</v>
      </c>
      <c r="K7" s="45">
        <v>140</v>
      </c>
      <c r="L7" s="45">
        <v>2273.0240014000001</v>
      </c>
      <c r="M7" s="45">
        <f>RANK(L7,L$7:L$11)</f>
        <v>1</v>
      </c>
      <c r="N7" s="45">
        <f>IF(M7&lt;6,6-M7,0)*IF(L7=0,0,1)</f>
        <v>5</v>
      </c>
      <c r="O7" s="43">
        <v>2297</v>
      </c>
      <c r="P7" s="43">
        <v>240</v>
      </c>
      <c r="Q7" s="43">
        <v>151</v>
      </c>
      <c r="R7" s="43">
        <v>2297.0240015099998</v>
      </c>
      <c r="S7" s="43">
        <f>RANK(R7,R$7:R$11)</f>
        <v>1</v>
      </c>
      <c r="T7" s="43">
        <f>IF(S7&lt;6,6-S7,0)*IF(R7=0,0,1)</f>
        <v>5</v>
      </c>
      <c r="U7" s="45">
        <v>2288</v>
      </c>
      <c r="V7" s="45">
        <v>240</v>
      </c>
      <c r="W7" s="45">
        <v>145</v>
      </c>
      <c r="X7" s="45">
        <v>2288.02400145</v>
      </c>
      <c r="Y7" s="45">
        <f>RANK(X7,X$7:X$11)</f>
        <v>1</v>
      </c>
      <c r="Z7" s="45">
        <f>IF(Y7&lt;6,6-Y7,0)*IF(X7=0,0,1)</f>
        <v>5</v>
      </c>
      <c r="AA7" s="43">
        <v>2296</v>
      </c>
      <c r="AB7" s="43">
        <v>240</v>
      </c>
      <c r="AC7" s="43">
        <v>151</v>
      </c>
      <c r="AD7" s="43">
        <v>2296.0240015099998</v>
      </c>
      <c r="AE7" s="43">
        <f>RANK(AD7,AD$7:AD$11)</f>
        <v>1</v>
      </c>
      <c r="AF7" s="43">
        <f>IF(AE7&lt;6,6-AE7,0)*IF(AD7=0,0,1)</f>
        <v>5</v>
      </c>
      <c r="AG7" s="45">
        <v>2311</v>
      </c>
      <c r="AH7" s="45">
        <v>240</v>
      </c>
      <c r="AI7" s="45">
        <v>167</v>
      </c>
      <c r="AJ7" s="45">
        <f>AG7+0.0001*AH7+0.00000001*AI7</f>
        <v>2311.02400167</v>
      </c>
      <c r="AK7" s="45">
        <f>RANK(AJ7,AJ$7:AJ$11)</f>
        <v>1</v>
      </c>
      <c r="AL7" s="45">
        <f>IF(AK7&lt;6,6-AK7,0)*IF(AJ7=0,0,1)</f>
        <v>5</v>
      </c>
    </row>
    <row r="8" spans="2:58" ht="8" x14ac:dyDescent="0.2">
      <c r="B8" s="42" t="s">
        <v>441</v>
      </c>
      <c r="C8" s="42" t="s">
        <v>489</v>
      </c>
      <c r="D8" s="43"/>
      <c r="E8" s="43"/>
      <c r="F8" s="43">
        <f>N8+T8+Z8+AF8+AL8</f>
        <v>19</v>
      </c>
      <c r="G8" s="43">
        <f>I8+O8+U8+AA8+AG8</f>
        <v>11281</v>
      </c>
      <c r="H8" s="44">
        <f>AVERAGE(I8,O8,U8,AA8,AG8)</f>
        <v>2256.1999999999998</v>
      </c>
      <c r="I8" s="45">
        <v>2203</v>
      </c>
      <c r="J8" s="45">
        <v>240</v>
      </c>
      <c r="K8" s="45">
        <v>95</v>
      </c>
      <c r="L8" s="45">
        <f>I8+0.0001*J8+0.00000001*K8</f>
        <v>2203.0240009499998</v>
      </c>
      <c r="M8" s="45">
        <f>RANK(L8,L$7:L$11)</f>
        <v>3</v>
      </c>
      <c r="N8" s="45">
        <f>IF(M8&lt;6,6-M8,0)*IF(L8=0,0,1)</f>
        <v>3</v>
      </c>
      <c r="O8" s="43">
        <v>2288</v>
      </c>
      <c r="P8" s="43">
        <v>240</v>
      </c>
      <c r="Q8" s="43">
        <v>143</v>
      </c>
      <c r="R8" s="43">
        <f>O8+0.0001*P8+0.00000001*Q8</f>
        <v>2288.0240014299998</v>
      </c>
      <c r="S8" s="43">
        <f>RANK(R8,R$7:R$11)</f>
        <v>2</v>
      </c>
      <c r="T8" s="43">
        <f>IF(S8&lt;6,6-S8,0)*IF(R8=0,0,1)</f>
        <v>4</v>
      </c>
      <c r="U8" s="45">
        <v>2276</v>
      </c>
      <c r="V8" s="45">
        <v>240</v>
      </c>
      <c r="W8" s="45">
        <v>133</v>
      </c>
      <c r="X8" s="45">
        <f>U8+0.0001*V8+0.00000001*W8</f>
        <v>2276.0240013299999</v>
      </c>
      <c r="Y8" s="45">
        <f>RANK(X8,X$7:X$11)</f>
        <v>2</v>
      </c>
      <c r="Z8" s="45">
        <f>IF(Y8&lt;6,6-Y8,0)*IF(X8=0,0,1)</f>
        <v>4</v>
      </c>
      <c r="AA8" s="43">
        <v>2266</v>
      </c>
      <c r="AB8" s="43">
        <v>240</v>
      </c>
      <c r="AC8" s="43">
        <v>117</v>
      </c>
      <c r="AD8" s="43">
        <f>AA8+0.0001*AB8+0.00000001*AC8</f>
        <v>2266.0240011699998</v>
      </c>
      <c r="AE8" s="43">
        <f>RANK(AD8,AD$7:AD$11)</f>
        <v>2</v>
      </c>
      <c r="AF8" s="43">
        <f>IF(AE8&lt;6,6-AE8,0)*IF(AD8=0,0,1)</f>
        <v>4</v>
      </c>
      <c r="AG8" s="45">
        <v>2248</v>
      </c>
      <c r="AH8" s="45">
        <v>240</v>
      </c>
      <c r="AI8" s="45">
        <v>114</v>
      </c>
      <c r="AJ8" s="45">
        <f>AG8+0.0001*AH8+0.00000001*AI8</f>
        <v>2248.0240011400001</v>
      </c>
      <c r="AK8" s="45">
        <f>RANK(AJ8,AJ$7:AJ$11)</f>
        <v>2</v>
      </c>
      <c r="AL8" s="45">
        <f>IF(AK8&lt;6,6-AK8,0)*IF(AJ8=0,0,1)</f>
        <v>4</v>
      </c>
    </row>
    <row r="9" spans="2:58" ht="8" x14ac:dyDescent="0.2">
      <c r="B9" s="42" t="s">
        <v>442</v>
      </c>
      <c r="C9" s="42" t="s">
        <v>489</v>
      </c>
      <c r="D9" s="43"/>
      <c r="E9" s="43"/>
      <c r="F9" s="43">
        <f>N9+T9+Z9+AF9+AL9</f>
        <v>15</v>
      </c>
      <c r="G9" s="43">
        <f>I9+O9+U9+AA9+AG9</f>
        <v>11040</v>
      </c>
      <c r="H9" s="44">
        <f>AVERAGE(I9,O9,U9,AA9,AG9)</f>
        <v>2208</v>
      </c>
      <c r="I9" s="45">
        <v>2205</v>
      </c>
      <c r="J9" s="45">
        <v>240</v>
      </c>
      <c r="K9" s="45">
        <v>98</v>
      </c>
      <c r="L9" s="45">
        <f>I9+0.0001*J9+0.00000001*K9</f>
        <v>2205.02400098</v>
      </c>
      <c r="M9" s="45">
        <f>RANK(L9,L$7:L$11)</f>
        <v>2</v>
      </c>
      <c r="N9" s="45">
        <f>IF(M9&lt;6,6-M9,0)*IF(L9=0,0,1)</f>
        <v>4</v>
      </c>
      <c r="O9" s="43">
        <v>2243</v>
      </c>
      <c r="P9" s="43">
        <v>240</v>
      </c>
      <c r="Q9" s="43">
        <v>91</v>
      </c>
      <c r="R9" s="43">
        <f>O9+0.0001*P9+0.00000001*Q9</f>
        <v>2243.0240009099998</v>
      </c>
      <c r="S9" s="43">
        <f>RANK(R9,R$7:R$11)</f>
        <v>3</v>
      </c>
      <c r="T9" s="43">
        <f>IF(S9&lt;6,6-S9,0)*IF(R9=0,0,1)</f>
        <v>3</v>
      </c>
      <c r="U9" s="45">
        <v>2201</v>
      </c>
      <c r="V9" s="45">
        <v>240</v>
      </c>
      <c r="W9" s="45">
        <v>97</v>
      </c>
      <c r="X9" s="45">
        <f>U9+0.0001*V9+0.00000001*W9</f>
        <v>2201.0240009700001</v>
      </c>
      <c r="Y9" s="45">
        <f>RANK(X9,X$7:X$11)</f>
        <v>3</v>
      </c>
      <c r="Z9" s="45">
        <f>IF(Y9&lt;6,6-Y9,0)*IF(X9=0,0,1)</f>
        <v>3</v>
      </c>
      <c r="AA9" s="43">
        <v>2223</v>
      </c>
      <c r="AB9" s="43">
        <v>240</v>
      </c>
      <c r="AC9" s="43">
        <v>107</v>
      </c>
      <c r="AD9" s="43">
        <f>AA9+0.0001*AB9+0.00000001*AC9</f>
        <v>2223.0240010699999</v>
      </c>
      <c r="AE9" s="43">
        <f>RANK(AD9,AD$7:AD$11)</f>
        <v>4</v>
      </c>
      <c r="AF9" s="43">
        <f>IF(AE9&lt;6,6-AE9,0)*IF(AD9=0,0,1)</f>
        <v>2</v>
      </c>
      <c r="AG9" s="45">
        <v>2168</v>
      </c>
      <c r="AH9" s="45">
        <v>240</v>
      </c>
      <c r="AI9" s="45">
        <v>67</v>
      </c>
      <c r="AJ9" s="45">
        <f>AG9+0.0001*AH9+0.00000001*AI9</f>
        <v>2168.0240006700001</v>
      </c>
      <c r="AK9" s="45">
        <f>RANK(AJ9,AJ$7:AJ$11)</f>
        <v>3</v>
      </c>
      <c r="AL9" s="45">
        <f>IF(AK9&lt;6,6-AK9,0)*IF(AJ9=0,0,1)</f>
        <v>3</v>
      </c>
    </row>
    <row r="10" spans="2:58" ht="8" x14ac:dyDescent="0.2">
      <c r="B10" s="42" t="s">
        <v>443</v>
      </c>
      <c r="C10" s="42" t="s">
        <v>489</v>
      </c>
      <c r="D10" s="43"/>
      <c r="E10" s="43"/>
      <c r="F10" s="43">
        <f>N10+T10+Z10+AF10+AL10</f>
        <v>10</v>
      </c>
      <c r="G10" s="43">
        <f>I10+O10+U10+AA10+AG10</f>
        <v>10901</v>
      </c>
      <c r="H10" s="44">
        <f>AVERAGE(I10,O10,U10,AA10,AG10)</f>
        <v>2180.1999999999998</v>
      </c>
      <c r="I10" s="45">
        <v>2201</v>
      </c>
      <c r="J10" s="45">
        <v>240</v>
      </c>
      <c r="K10" s="45">
        <v>95</v>
      </c>
      <c r="L10" s="45">
        <f>I10+0.0001*J10+0.00000001*K10</f>
        <v>2201.0240009499998</v>
      </c>
      <c r="M10" s="45">
        <f>RANK(L10,L$7:L$11)</f>
        <v>4</v>
      </c>
      <c r="N10" s="45">
        <f>IF(M10&lt;6,6-M10,0)*IF(L10=0,0,1)</f>
        <v>2</v>
      </c>
      <c r="O10" s="43">
        <v>2210</v>
      </c>
      <c r="P10" s="43">
        <v>240</v>
      </c>
      <c r="Q10" s="43">
        <v>106</v>
      </c>
      <c r="R10" s="43">
        <f>O10+0.0001*P10+0.00000001*Q10</f>
        <v>2210.02400106</v>
      </c>
      <c r="S10" s="43">
        <f>RANK(R10,R$7:R$11)</f>
        <v>5</v>
      </c>
      <c r="T10" s="43">
        <f>IF(S10&lt;6,6-S10,0)*IF(R10=0,0,1)</f>
        <v>1</v>
      </c>
      <c r="U10" s="45">
        <v>2177</v>
      </c>
      <c r="V10" s="45">
        <v>240</v>
      </c>
      <c r="W10" s="45">
        <v>64</v>
      </c>
      <c r="X10" s="45">
        <f>U10+0.0001*V10+0.00000001*W10</f>
        <v>2177.0240006399999</v>
      </c>
      <c r="Y10" s="45">
        <f>RANK(X10,X$7:X$11)</f>
        <v>4</v>
      </c>
      <c r="Z10" s="45">
        <f>IF(Y10&lt;6,6-Y10,0)*IF(X10=0,0,1)</f>
        <v>2</v>
      </c>
      <c r="AA10" s="43">
        <v>2230</v>
      </c>
      <c r="AB10" s="43">
        <v>240</v>
      </c>
      <c r="AC10" s="43">
        <v>120</v>
      </c>
      <c r="AD10" s="43">
        <f>AA10+0.0001*AB10+0.00000001*AC10</f>
        <v>2230.0240011999999</v>
      </c>
      <c r="AE10" s="43">
        <f>RANK(AD10,AD$7:AD$11)</f>
        <v>3</v>
      </c>
      <c r="AF10" s="43">
        <f>IF(AE10&lt;6,6-AE10,0)*IF(AD10=0,0,1)</f>
        <v>3</v>
      </c>
      <c r="AG10" s="45">
        <v>2083</v>
      </c>
      <c r="AH10" s="45">
        <v>240</v>
      </c>
      <c r="AI10" s="45">
        <v>59</v>
      </c>
      <c r="AJ10" s="45">
        <f>AG10+0.0001*AH10+0.00000001*AI10</f>
        <v>2083.02400059</v>
      </c>
      <c r="AK10" s="45">
        <f>RANK(AJ10,AJ$7:AJ$11)</f>
        <v>4</v>
      </c>
      <c r="AL10" s="45">
        <f>IF(AK10&lt;6,6-AK10,0)*IF(AJ10=0,0,1)</f>
        <v>2</v>
      </c>
    </row>
    <row r="11" spans="2:58" ht="8" x14ac:dyDescent="0.2">
      <c r="B11" s="42" t="s">
        <v>644</v>
      </c>
      <c r="C11" s="42" t="s">
        <v>489</v>
      </c>
      <c r="D11" s="43"/>
      <c r="E11" s="43"/>
      <c r="F11" s="43">
        <f>N11+T11+Z11+AF11+AL11</f>
        <v>6</v>
      </c>
      <c r="G11" s="43">
        <f>I11+O11+U11+AA11+AG11</f>
        <v>10132</v>
      </c>
      <c r="H11" s="44">
        <f>AVERAGE(I11,O11,U11,AA11,AG11)</f>
        <v>2026.4</v>
      </c>
      <c r="I11" s="45">
        <v>2124</v>
      </c>
      <c r="J11" s="45">
        <v>240</v>
      </c>
      <c r="K11" s="45">
        <v>90</v>
      </c>
      <c r="L11" s="45">
        <f>I11+0.0001*J11+0.00000001*K11</f>
        <v>2124.0240008999999</v>
      </c>
      <c r="M11" s="45">
        <f>RANK(L11,L$7:L$11)</f>
        <v>5</v>
      </c>
      <c r="N11" s="45">
        <f>IF(M11&lt;6,6-M11,0)*IF(L11=0,0,1)</f>
        <v>1</v>
      </c>
      <c r="O11" s="43">
        <v>2229</v>
      </c>
      <c r="P11" s="43">
        <v>120</v>
      </c>
      <c r="Q11" s="43">
        <v>77</v>
      </c>
      <c r="R11" s="43">
        <f>O11+0.0001*P11+0.00000001*Q11</f>
        <v>2229.0120007700002</v>
      </c>
      <c r="S11" s="43">
        <f>RANK(R11,R$7:R$11)</f>
        <v>4</v>
      </c>
      <c r="T11" s="43">
        <f>IF(S11&lt;6,6-S11,0)*IF(R11=0,0,1)</f>
        <v>2</v>
      </c>
      <c r="U11" s="45">
        <v>1996</v>
      </c>
      <c r="V11" s="45">
        <v>239</v>
      </c>
      <c r="W11" s="45">
        <v>55</v>
      </c>
      <c r="X11" s="45">
        <f>U11+0.0001*V11+0.00000001*W11</f>
        <v>1996.02390055</v>
      </c>
      <c r="Y11" s="45">
        <f>RANK(X11,X$7:X$11)</f>
        <v>5</v>
      </c>
      <c r="Z11" s="45">
        <f>IF(Y11&lt;6,6-Y11,0)*IF(X11=0,0,1)</f>
        <v>1</v>
      </c>
      <c r="AA11" s="43">
        <v>2148</v>
      </c>
      <c r="AB11" s="43">
        <v>240</v>
      </c>
      <c r="AC11" s="43">
        <v>88</v>
      </c>
      <c r="AD11" s="43">
        <f>AA11+0.0001*AB11+0.00000001*AC11</f>
        <v>2148.0240008799997</v>
      </c>
      <c r="AE11" s="43">
        <f>RANK(AD11,AD$7:AD$11)</f>
        <v>5</v>
      </c>
      <c r="AF11" s="43">
        <f>IF(AE11&lt;6,6-AE11,0)*IF(AD11=0,0,1)</f>
        <v>1</v>
      </c>
      <c r="AG11" s="45">
        <v>1635</v>
      </c>
      <c r="AH11" s="45">
        <v>230</v>
      </c>
      <c r="AI11" s="45">
        <v>23</v>
      </c>
      <c r="AJ11" s="45">
        <f>AG11+0.0001*AH11+0.00000001*AI11</f>
        <v>1635.02300023</v>
      </c>
      <c r="AK11" s="45">
        <f>RANK(AJ11,AJ$7:AJ$11)</f>
        <v>5</v>
      </c>
      <c r="AL11" s="45">
        <f>IF(AK11&lt;6,6-AK11,0)*IF(AJ11=0,0,1)</f>
        <v>1</v>
      </c>
    </row>
    <row r="12" spans="2:58" s="46" customFormat="1" ht="8" x14ac:dyDescent="0.2"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2:58" s="46" customFormat="1" ht="8" x14ac:dyDescent="0.2"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spans="2:58" s="46" customFormat="1" ht="8" x14ac:dyDescent="0.2"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2:58" ht="11.5" x14ac:dyDescent="0.25">
      <c r="B15" s="48" t="s">
        <v>492</v>
      </c>
      <c r="C15" s="36"/>
      <c r="D15" s="36"/>
      <c r="E15" s="36"/>
      <c r="F15" s="43"/>
      <c r="G15" s="43"/>
      <c r="H15" s="43"/>
      <c r="I15" s="67" t="s">
        <v>398</v>
      </c>
      <c r="J15" s="67"/>
      <c r="K15" s="67"/>
      <c r="L15" s="67"/>
      <c r="M15" s="67"/>
      <c r="N15" s="67"/>
      <c r="O15" s="68" t="s">
        <v>309</v>
      </c>
      <c r="P15" s="68"/>
      <c r="Q15" s="68"/>
      <c r="R15" s="68"/>
      <c r="S15" s="68"/>
      <c r="T15" s="68"/>
      <c r="U15" s="67" t="s">
        <v>12</v>
      </c>
      <c r="V15" s="67"/>
      <c r="W15" s="67"/>
      <c r="X15" s="67"/>
      <c r="Y15" s="67"/>
      <c r="Z15" s="67"/>
      <c r="AA15" s="68" t="s">
        <v>187</v>
      </c>
      <c r="AB15" s="68"/>
      <c r="AC15" s="68"/>
      <c r="AD15" s="68"/>
      <c r="AE15" s="68"/>
      <c r="AF15" s="68"/>
      <c r="AG15" s="67" t="s">
        <v>451</v>
      </c>
      <c r="AH15" s="67"/>
      <c r="AI15" s="67"/>
      <c r="AJ15" s="67"/>
      <c r="AK15" s="67"/>
      <c r="AL15" s="67"/>
    </row>
    <row r="16" spans="2:58" s="19" customFormat="1" ht="0.75" customHeight="1" x14ac:dyDescent="0.2">
      <c r="B16" s="39"/>
      <c r="C16" s="39"/>
      <c r="D16" s="39"/>
      <c r="E16" s="39"/>
      <c r="F16" s="38"/>
      <c r="G16" s="38"/>
      <c r="H16" s="38"/>
      <c r="I16" s="37"/>
      <c r="J16" s="37"/>
      <c r="K16" s="37"/>
      <c r="L16" s="37"/>
      <c r="M16" s="37"/>
      <c r="N16" s="37"/>
      <c r="O16" s="38"/>
      <c r="P16" s="38"/>
      <c r="Q16" s="38"/>
      <c r="R16" s="38"/>
      <c r="S16" s="38"/>
      <c r="T16" s="38"/>
      <c r="U16" s="37"/>
      <c r="V16" s="37"/>
      <c r="W16" s="37"/>
      <c r="X16" s="37"/>
      <c r="Y16" s="37"/>
      <c r="Z16" s="37"/>
      <c r="AA16" s="38"/>
      <c r="AB16" s="38"/>
      <c r="AC16" s="38"/>
      <c r="AD16" s="38"/>
      <c r="AE16" s="38"/>
      <c r="AF16" s="38"/>
      <c r="AG16" s="37"/>
      <c r="AH16" s="37"/>
      <c r="AI16" s="37"/>
      <c r="AJ16" s="37"/>
      <c r="AK16" s="37"/>
      <c r="AL16" s="37"/>
    </row>
    <row r="17" spans="2:58" s="20" customFormat="1" ht="48" x14ac:dyDescent="0.2">
      <c r="B17" s="40" t="s">
        <v>491</v>
      </c>
      <c r="C17" s="40" t="s">
        <v>490</v>
      </c>
      <c r="D17" s="40" t="s">
        <v>449</v>
      </c>
      <c r="E17" s="40" t="s">
        <v>450</v>
      </c>
      <c r="F17" s="40" t="s">
        <v>470</v>
      </c>
      <c r="G17" s="40" t="s">
        <v>469</v>
      </c>
      <c r="H17" s="40" t="s">
        <v>471</v>
      </c>
      <c r="I17" s="41" t="s">
        <v>472</v>
      </c>
      <c r="J17" s="41" t="s">
        <v>473</v>
      </c>
      <c r="K17" s="41" t="s">
        <v>474</v>
      </c>
      <c r="L17" s="41" t="s">
        <v>452</v>
      </c>
      <c r="M17" s="41" t="s">
        <v>475</v>
      </c>
      <c r="N17" s="41" t="s">
        <v>476</v>
      </c>
      <c r="O17" s="40" t="s">
        <v>457</v>
      </c>
      <c r="P17" s="40" t="s">
        <v>458</v>
      </c>
      <c r="Q17" s="40" t="s">
        <v>459</v>
      </c>
      <c r="R17" s="40" t="s">
        <v>453</v>
      </c>
      <c r="S17" s="40" t="s">
        <v>477</v>
      </c>
      <c r="T17" s="40" t="s">
        <v>478</v>
      </c>
      <c r="U17" s="41" t="s">
        <v>460</v>
      </c>
      <c r="V17" s="41" t="s">
        <v>461</v>
      </c>
      <c r="W17" s="41" t="s">
        <v>462</v>
      </c>
      <c r="X17" s="41" t="s">
        <v>454</v>
      </c>
      <c r="Y17" s="41" t="s">
        <v>479</v>
      </c>
      <c r="Z17" s="41" t="s">
        <v>480</v>
      </c>
      <c r="AA17" s="40" t="s">
        <v>463</v>
      </c>
      <c r="AB17" s="40" t="s">
        <v>464</v>
      </c>
      <c r="AC17" s="40" t="s">
        <v>465</v>
      </c>
      <c r="AD17" s="40" t="s">
        <v>455</v>
      </c>
      <c r="AE17" s="40" t="s">
        <v>481</v>
      </c>
      <c r="AF17" s="40" t="s">
        <v>482</v>
      </c>
      <c r="AG17" s="41" t="s">
        <v>466</v>
      </c>
      <c r="AH17" s="41" t="s">
        <v>467</v>
      </c>
      <c r="AI17" s="41" t="s">
        <v>468</v>
      </c>
      <c r="AJ17" s="41" t="s">
        <v>456</v>
      </c>
      <c r="AK17" s="41" t="s">
        <v>483</v>
      </c>
      <c r="AL17" s="41" t="s">
        <v>484</v>
      </c>
      <c r="BE17" s="20" t="s">
        <v>466</v>
      </c>
      <c r="BF17" s="20" t="s">
        <v>467</v>
      </c>
    </row>
    <row r="18" spans="2:58" ht="8" x14ac:dyDescent="0.2">
      <c r="B18" s="42" t="s">
        <v>441</v>
      </c>
      <c r="C18" s="42" t="s">
        <v>493</v>
      </c>
      <c r="D18" s="43"/>
      <c r="E18" s="43"/>
      <c r="F18" s="43">
        <f>N18+T18+Z18+AF18+AL18</f>
        <v>24</v>
      </c>
      <c r="G18" s="43">
        <f>I18+O18+U18+AA18+AG18</f>
        <v>7456</v>
      </c>
      <c r="H18" s="44">
        <f>AVERAGE(I18,O18,U18,AA18,AG18)</f>
        <v>1491.2</v>
      </c>
      <c r="I18" s="45">
        <v>1320</v>
      </c>
      <c r="J18" s="45">
        <v>180</v>
      </c>
      <c r="K18" s="45">
        <v>18</v>
      </c>
      <c r="L18" s="45">
        <f>I18+0.0001*J18+0.00000001*K18</f>
        <v>1320.0180001799999</v>
      </c>
      <c r="M18" s="45">
        <f>RANK(L18,L$18:L$22)</f>
        <v>1</v>
      </c>
      <c r="N18" s="45">
        <f>IF(M18&lt;6,6-M18,0)*IF(L18=0,0,1)</f>
        <v>5</v>
      </c>
      <c r="O18" s="43">
        <v>1458</v>
      </c>
      <c r="P18" s="43">
        <v>180</v>
      </c>
      <c r="Q18" s="43">
        <v>29</v>
      </c>
      <c r="R18" s="43">
        <f>O18+0.0001*P18+0.00000001*Q18</f>
        <v>1458.0180002899999</v>
      </c>
      <c r="S18" s="43">
        <f>RANK(R18,R$18:R$22)</f>
        <v>1</v>
      </c>
      <c r="T18" s="43">
        <f>IF(S18&lt;6,6-S18,0)*IF(R18=0,0,1)</f>
        <v>5</v>
      </c>
      <c r="U18" s="45">
        <v>1525</v>
      </c>
      <c r="V18" s="45">
        <v>180</v>
      </c>
      <c r="W18" s="45">
        <v>41</v>
      </c>
      <c r="X18" s="45">
        <f>U18+0.0001*V18+0.00000001*W18</f>
        <v>1525.01800041</v>
      </c>
      <c r="Y18" s="45">
        <f>RANK(X18,X$18:X$22)</f>
        <v>1</v>
      </c>
      <c r="Z18" s="45">
        <f>IF(Y18&lt;6,6-Y18,0)*IF(X18=0,0,1)</f>
        <v>5</v>
      </c>
      <c r="AA18" s="43">
        <v>1578</v>
      </c>
      <c r="AB18" s="43">
        <v>180</v>
      </c>
      <c r="AC18" s="43">
        <v>45</v>
      </c>
      <c r="AD18" s="43">
        <f>AA18+0.0001*AB18+0.00000001*AC18</f>
        <v>1578.01800045</v>
      </c>
      <c r="AE18" s="43">
        <f>RANK(AD18,AD$18:AD$22)</f>
        <v>2</v>
      </c>
      <c r="AF18" s="43">
        <f>IF(AE18&lt;6,6-AE18,0)*IF(AD18=0,0,1)</f>
        <v>4</v>
      </c>
      <c r="AG18" s="45">
        <v>1575</v>
      </c>
      <c r="AH18" s="45">
        <v>180</v>
      </c>
      <c r="AI18" s="45">
        <v>27</v>
      </c>
      <c r="AJ18" s="45">
        <f>AG18+0.0001*AH18+0.00000001*AI18</f>
        <v>1575.0180002700001</v>
      </c>
      <c r="AK18" s="45">
        <f>RANK(AJ18,AJ$18:AJ$22)</f>
        <v>1</v>
      </c>
      <c r="AL18" s="45">
        <f>IF(AK18&lt;6,6-AK18,0)*IF(AJ18=0,0,1)</f>
        <v>5</v>
      </c>
    </row>
    <row r="19" spans="2:58" ht="8" x14ac:dyDescent="0.2">
      <c r="B19" s="42" t="s">
        <v>439</v>
      </c>
      <c r="C19" s="42" t="s">
        <v>493</v>
      </c>
      <c r="D19" s="43"/>
      <c r="E19" s="43"/>
      <c r="F19" s="43">
        <f>N19+T19+Z19+AF19+AL19</f>
        <v>17</v>
      </c>
      <c r="G19" s="43">
        <f>I19+O19+U19+AA19+AG19</f>
        <v>6154</v>
      </c>
      <c r="H19" s="44">
        <f>AVERAGE(I19,O19,U19,AA19,AG19)</f>
        <v>1230.8</v>
      </c>
      <c r="I19" s="45">
        <v>326</v>
      </c>
      <c r="J19" s="45">
        <v>74</v>
      </c>
      <c r="K19" s="45">
        <v>0</v>
      </c>
      <c r="L19" s="45">
        <v>326.00740000000002</v>
      </c>
      <c r="M19" s="45">
        <f>RANK(L19,L$18:L$22)</f>
        <v>4</v>
      </c>
      <c r="N19" s="45">
        <f>IF(M19&lt;6,6-M19,0)*IF(L19=0,0,1)</f>
        <v>2</v>
      </c>
      <c r="O19" s="43">
        <v>1288</v>
      </c>
      <c r="P19" s="43">
        <v>120</v>
      </c>
      <c r="Q19" s="43">
        <v>14</v>
      </c>
      <c r="R19" s="43">
        <v>1288.0120001400001</v>
      </c>
      <c r="S19" s="43">
        <f>RANK(R19,R$18:R$22)</f>
        <v>4</v>
      </c>
      <c r="T19" s="43">
        <f>IF(S19&lt;6,6-S19,0)*IF(R19=0,0,1)</f>
        <v>2</v>
      </c>
      <c r="U19" s="45">
        <v>1518</v>
      </c>
      <c r="V19" s="45">
        <v>180</v>
      </c>
      <c r="W19" s="45">
        <v>27</v>
      </c>
      <c r="X19" s="45">
        <v>1518.0180002700001</v>
      </c>
      <c r="Y19" s="45">
        <f>RANK(X19,X$18:X$22)</f>
        <v>2</v>
      </c>
      <c r="Z19" s="45">
        <f>IF(Y19&lt;6,6-Y19,0)*IF(X19=0,0,1)</f>
        <v>4</v>
      </c>
      <c r="AA19" s="43">
        <v>1582</v>
      </c>
      <c r="AB19" s="43">
        <v>180</v>
      </c>
      <c r="AC19" s="43">
        <v>34</v>
      </c>
      <c r="AD19" s="43">
        <v>1582.0180003400001</v>
      </c>
      <c r="AE19" s="43">
        <f>RANK(AD19,AD$18:AD$22)</f>
        <v>1</v>
      </c>
      <c r="AF19" s="43">
        <f>IF(AE19&lt;6,6-AE19,0)*IF(AD19=0,0,1)</f>
        <v>5</v>
      </c>
      <c r="AG19" s="45">
        <v>1440</v>
      </c>
      <c r="AH19" s="45">
        <v>180</v>
      </c>
      <c r="AI19" s="45">
        <v>23</v>
      </c>
      <c r="AJ19" s="45">
        <f>AG19+0.0001*AH19+0.00000001*AI19</f>
        <v>1440.0180002300001</v>
      </c>
      <c r="AK19" s="45">
        <f>RANK(AJ19,AJ$18:AJ$22)</f>
        <v>2</v>
      </c>
      <c r="AL19" s="45">
        <f>IF(AK19&lt;6,6-AK19,0)*IF(AJ19=0,0,1)</f>
        <v>4</v>
      </c>
    </row>
    <row r="20" spans="2:58" ht="8" x14ac:dyDescent="0.2">
      <c r="B20" s="42" t="s">
        <v>443</v>
      </c>
      <c r="C20" s="42" t="s">
        <v>493</v>
      </c>
      <c r="D20" s="43"/>
      <c r="E20" s="43"/>
      <c r="F20" s="43">
        <f>N20+T20+Z20+AF20+AL20</f>
        <v>13</v>
      </c>
      <c r="G20" s="43">
        <f>I20+O20+U20+AA20+AG20</f>
        <v>6160</v>
      </c>
      <c r="H20" s="44">
        <f>AVERAGE(I20,O20,U20,AA20,AG20)</f>
        <v>1232</v>
      </c>
      <c r="I20" s="45">
        <v>376</v>
      </c>
      <c r="J20" s="45">
        <v>57</v>
      </c>
      <c r="K20" s="45">
        <v>1</v>
      </c>
      <c r="L20" s="45">
        <f>I20+0.0001*J20+0.00000001*K20</f>
        <v>376.00570001</v>
      </c>
      <c r="M20" s="45">
        <f>RANK(L20,L$18:L$22)</f>
        <v>3</v>
      </c>
      <c r="N20" s="45">
        <f>IF(M20&lt;6,6-M20,0)*IF(L20=0,0,1)</f>
        <v>3</v>
      </c>
      <c r="O20" s="43">
        <v>1402</v>
      </c>
      <c r="P20" s="43">
        <v>180</v>
      </c>
      <c r="Q20" s="43">
        <v>22</v>
      </c>
      <c r="R20" s="43">
        <f>O20+0.0001*P20+0.00000001*Q20</f>
        <v>1402.01800022</v>
      </c>
      <c r="S20" s="43">
        <f>RANK(R20,R$18:R$22)</f>
        <v>3</v>
      </c>
      <c r="T20" s="43">
        <f>IF(S20&lt;6,6-S20,0)*IF(R20=0,0,1)</f>
        <v>3</v>
      </c>
      <c r="U20" s="45">
        <v>1450</v>
      </c>
      <c r="V20" s="45">
        <v>180</v>
      </c>
      <c r="W20" s="45">
        <v>33</v>
      </c>
      <c r="X20" s="45">
        <f>U20+0.0001*V20+0.00000001*W20</f>
        <v>1450.0180003299999</v>
      </c>
      <c r="Y20" s="45">
        <f>RANK(X20,X$18:X$22)</f>
        <v>3</v>
      </c>
      <c r="Z20" s="45">
        <f>IF(Y20&lt;6,6-Y20,0)*IF(X20=0,0,1)</f>
        <v>3</v>
      </c>
      <c r="AA20" s="43">
        <v>1503</v>
      </c>
      <c r="AB20" s="43">
        <v>180</v>
      </c>
      <c r="AC20" s="43">
        <v>23</v>
      </c>
      <c r="AD20" s="43">
        <f>AA20+0.0001*AB20+0.00000001*AC20</f>
        <v>1503.0180002300001</v>
      </c>
      <c r="AE20" s="43">
        <f>RANK(AD20,AD$18:AD$22)</f>
        <v>4</v>
      </c>
      <c r="AF20" s="43">
        <f>IF(AE20&lt;6,6-AE20,0)*IF(AD20=0,0,1)</f>
        <v>2</v>
      </c>
      <c r="AG20" s="45">
        <v>1429</v>
      </c>
      <c r="AH20" s="45">
        <v>180</v>
      </c>
      <c r="AI20" s="45">
        <v>12</v>
      </c>
      <c r="AJ20" s="45">
        <f>AG20+0.0001*AH20+0.00000001*AI20</f>
        <v>1429.0180001200001</v>
      </c>
      <c r="AK20" s="45">
        <f>RANK(AJ20,AJ$18:AJ$22)</f>
        <v>4</v>
      </c>
      <c r="AL20" s="45">
        <f>IF(AK20&lt;6,6-AK20,0)*IF(AJ20=0,0,1)</f>
        <v>2</v>
      </c>
    </row>
    <row r="21" spans="2:58" ht="8" x14ac:dyDescent="0.2">
      <c r="B21" s="42" t="s">
        <v>644</v>
      </c>
      <c r="C21" s="42" t="s">
        <v>493</v>
      </c>
      <c r="D21" s="43"/>
      <c r="E21" s="43"/>
      <c r="F21" s="43">
        <f>N21+T21+Z21+AF21+AL21</f>
        <v>12</v>
      </c>
      <c r="G21" s="43">
        <f>I21+O21+U21+AA21+AG21</f>
        <v>6315</v>
      </c>
      <c r="H21" s="44">
        <f>AVERAGE(I21,O21,U21,AA21,AG21)</f>
        <v>1263</v>
      </c>
      <c r="I21" s="45">
        <v>1247</v>
      </c>
      <c r="J21" s="45">
        <v>180</v>
      </c>
      <c r="K21" s="45">
        <v>17</v>
      </c>
      <c r="L21" s="45">
        <f>I21+0.0001*J21+0.00000001*K21</f>
        <v>1247.0180001700001</v>
      </c>
      <c r="M21" s="45">
        <f>RANK(L21,L$18:L$22)</f>
        <v>2</v>
      </c>
      <c r="N21" s="45">
        <f>IF(M21&lt;6,6-M21,0)*IF(L21=0,0,1)</f>
        <v>4</v>
      </c>
      <c r="O21" s="43">
        <v>1435</v>
      </c>
      <c r="P21" s="43">
        <v>179</v>
      </c>
      <c r="Q21" s="43">
        <v>26</v>
      </c>
      <c r="R21" s="43">
        <f>O21+0.0001*P21+0.00000001*Q21</f>
        <v>1435.01790026</v>
      </c>
      <c r="S21" s="43">
        <f>RANK(R21,R$18:R$22)</f>
        <v>2</v>
      </c>
      <c r="T21" s="43">
        <f>IF(S21&lt;6,6-S21,0)*IF(R21=0,0,1)</f>
        <v>4</v>
      </c>
      <c r="U21" s="45">
        <v>1427</v>
      </c>
      <c r="V21" s="45">
        <v>179</v>
      </c>
      <c r="W21" s="45">
        <v>24</v>
      </c>
      <c r="X21" s="45">
        <f>U21+0.0001*V21+0.00000001*W21</f>
        <v>1427.01790024</v>
      </c>
      <c r="Y21" s="45">
        <f>RANK(X21,X$18:X$22)</f>
        <v>4</v>
      </c>
      <c r="Z21" s="45">
        <f>IF(Y21&lt;6,6-Y21,0)*IF(X21=0,0,1)</f>
        <v>2</v>
      </c>
      <c r="AA21" s="43">
        <v>1463</v>
      </c>
      <c r="AB21" s="43">
        <v>179</v>
      </c>
      <c r="AC21" s="43">
        <v>38</v>
      </c>
      <c r="AD21" s="43">
        <f>AA21+0.0001*AB21+0.00000001*AC21</f>
        <v>1463.0179003800001</v>
      </c>
      <c r="AE21" s="43">
        <f>RANK(AD21,AD$18:AD$22)</f>
        <v>5</v>
      </c>
      <c r="AF21" s="43">
        <f>IF(AE21&lt;6,6-AE21,0)*IF(AD21=0,0,1)</f>
        <v>1</v>
      </c>
      <c r="AG21" s="45">
        <v>743</v>
      </c>
      <c r="AH21" s="45">
        <v>110</v>
      </c>
      <c r="AI21" s="45">
        <v>10</v>
      </c>
      <c r="AJ21" s="45">
        <f>AG21+0.0001*AH21+0.00000001*AI21</f>
        <v>743.01100009999993</v>
      </c>
      <c r="AK21" s="45">
        <f>RANK(AJ21,AJ$18:AJ$22)</f>
        <v>5</v>
      </c>
      <c r="AL21" s="45">
        <f>IF(AK21&lt;6,6-AK21,0)*IF(AJ21=0,0,1)</f>
        <v>1</v>
      </c>
    </row>
    <row r="22" spans="2:58" ht="8" x14ac:dyDescent="0.2">
      <c r="B22" s="42" t="s">
        <v>442</v>
      </c>
      <c r="C22" s="42" t="s">
        <v>493</v>
      </c>
      <c r="D22" s="43"/>
      <c r="E22" s="43"/>
      <c r="F22" s="43">
        <f>N22+T22+Z22+AF22+AL22</f>
        <v>9</v>
      </c>
      <c r="G22" s="43">
        <f>I22+O22+U22+AA22+AG22</f>
        <v>5330</v>
      </c>
      <c r="H22" s="44">
        <f>AVERAGE(I22,O22,U22,AA22,AG22)</f>
        <v>1066</v>
      </c>
      <c r="I22" s="45">
        <v>0</v>
      </c>
      <c r="J22" s="45">
        <v>0</v>
      </c>
      <c r="K22" s="45">
        <v>0</v>
      </c>
      <c r="L22" s="45">
        <f>I22+0.0001*J22+0.00000001*K22</f>
        <v>0</v>
      </c>
      <c r="M22" s="45">
        <f>RANK(L22,L$18:L$22)</f>
        <v>5</v>
      </c>
      <c r="N22" s="45">
        <f>IF(M22&lt;6,6-M22,0)*IF(L22=0,0,1)</f>
        <v>0</v>
      </c>
      <c r="O22" s="43">
        <v>1069</v>
      </c>
      <c r="P22" s="43">
        <v>60</v>
      </c>
      <c r="Q22" s="43">
        <v>0</v>
      </c>
      <c r="R22" s="43">
        <f>O22+0.0001*P22+0.00000001*Q22</f>
        <v>1069.0060000000001</v>
      </c>
      <c r="S22" s="43">
        <f>RANK(R22,R$18:R$22)</f>
        <v>5</v>
      </c>
      <c r="T22" s="43">
        <f>IF(S22&lt;6,6-S22,0)*IF(R22=0,0,1)</f>
        <v>1</v>
      </c>
      <c r="U22" s="45">
        <v>1317</v>
      </c>
      <c r="V22" s="45">
        <v>179</v>
      </c>
      <c r="W22" s="45">
        <v>18</v>
      </c>
      <c r="X22" s="45">
        <f>U22+0.0001*V22+0.00000001*W22</f>
        <v>1317.01790018</v>
      </c>
      <c r="Y22" s="45">
        <f>RANK(X22,X$18:X$22)</f>
        <v>5</v>
      </c>
      <c r="Z22" s="45">
        <f>IF(Y22&lt;6,6-Y22,0)*IF(X22=0,0,1)</f>
        <v>1</v>
      </c>
      <c r="AA22" s="43">
        <v>1504</v>
      </c>
      <c r="AB22" s="43">
        <v>179</v>
      </c>
      <c r="AC22" s="43">
        <v>38</v>
      </c>
      <c r="AD22" s="43">
        <f>AA22+0.0001*AB22+0.00000001*AC22</f>
        <v>1504.0179003800001</v>
      </c>
      <c r="AE22" s="43">
        <f>RANK(AD22,AD$18:AD$22)</f>
        <v>3</v>
      </c>
      <c r="AF22" s="43">
        <f>IF(AE22&lt;6,6-AE22,0)*IF(AD22=0,0,1)</f>
        <v>3</v>
      </c>
      <c r="AG22" s="45">
        <v>1440</v>
      </c>
      <c r="AH22" s="45">
        <v>180</v>
      </c>
      <c r="AI22" s="45">
        <v>23</v>
      </c>
      <c r="AJ22" s="45">
        <f>AG22+0.0001*AH22+0.00000001*AI22</f>
        <v>1440.0180002300001</v>
      </c>
      <c r="AK22" s="45">
        <f>RANK(AJ22,AJ$18:AJ$22)</f>
        <v>2</v>
      </c>
      <c r="AL22" s="45">
        <f>IF(AK22&lt;6,6-AK22,0)*IF(AJ22=0,0,1)</f>
        <v>4</v>
      </c>
    </row>
    <row r="23" spans="2:58" s="46" customFormat="1" ht="8" x14ac:dyDescent="0.2"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</row>
    <row r="24" spans="2:58" s="46" customFormat="1" ht="8" x14ac:dyDescent="0.2"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spans="2:58" s="46" customFormat="1" ht="8" x14ac:dyDescent="0.2"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2:58" ht="11.5" x14ac:dyDescent="0.25">
      <c r="B26" s="48" t="s">
        <v>494</v>
      </c>
      <c r="C26" s="36"/>
      <c r="D26" s="36"/>
      <c r="E26" s="36"/>
      <c r="F26" s="43"/>
      <c r="G26" s="43"/>
      <c r="H26" s="43"/>
      <c r="I26" s="67" t="s">
        <v>398</v>
      </c>
      <c r="J26" s="67"/>
      <c r="K26" s="67"/>
      <c r="L26" s="67"/>
      <c r="M26" s="67"/>
      <c r="N26" s="67"/>
      <c r="O26" s="68" t="s">
        <v>309</v>
      </c>
      <c r="P26" s="68"/>
      <c r="Q26" s="68"/>
      <c r="R26" s="68"/>
      <c r="S26" s="68"/>
      <c r="T26" s="68"/>
      <c r="U26" s="67" t="s">
        <v>12</v>
      </c>
      <c r="V26" s="67"/>
      <c r="W26" s="67"/>
      <c r="X26" s="67"/>
      <c r="Y26" s="67"/>
      <c r="Z26" s="67"/>
      <c r="AA26" s="68" t="s">
        <v>187</v>
      </c>
      <c r="AB26" s="68"/>
      <c r="AC26" s="68"/>
      <c r="AD26" s="68"/>
      <c r="AE26" s="68"/>
      <c r="AF26" s="68"/>
      <c r="AG26" s="67" t="s">
        <v>451</v>
      </c>
      <c r="AH26" s="67"/>
      <c r="AI26" s="67"/>
      <c r="AJ26" s="67"/>
      <c r="AK26" s="67"/>
      <c r="AL26" s="67"/>
    </row>
    <row r="27" spans="2:58" ht="8" x14ac:dyDescent="0.2">
      <c r="B27" s="39"/>
      <c r="C27" s="39"/>
      <c r="D27" s="39"/>
      <c r="E27" s="39"/>
      <c r="F27" s="38"/>
      <c r="G27" s="38"/>
      <c r="H27" s="38"/>
      <c r="I27" s="37"/>
      <c r="J27" s="37"/>
      <c r="K27" s="37"/>
      <c r="L27" s="37"/>
      <c r="M27" s="37"/>
      <c r="N27" s="37"/>
      <c r="O27" s="38"/>
      <c r="P27" s="38"/>
      <c r="Q27" s="38"/>
      <c r="R27" s="38"/>
      <c r="S27" s="38"/>
      <c r="T27" s="38"/>
      <c r="U27" s="37"/>
      <c r="V27" s="37"/>
      <c r="W27" s="37"/>
      <c r="X27" s="37"/>
      <c r="Y27" s="37"/>
      <c r="Z27" s="37"/>
      <c r="AA27" s="38"/>
      <c r="AB27" s="38"/>
      <c r="AC27" s="38"/>
      <c r="AD27" s="38"/>
      <c r="AE27" s="38"/>
      <c r="AF27" s="38"/>
      <c r="AG27" s="37"/>
      <c r="AH27" s="37"/>
      <c r="AI27" s="37"/>
      <c r="AJ27" s="37"/>
      <c r="AK27" s="37"/>
      <c r="AL27" s="37"/>
    </row>
    <row r="28" spans="2:58" ht="16" x14ac:dyDescent="0.2">
      <c r="B28" s="40" t="s">
        <v>491</v>
      </c>
      <c r="C28" s="40" t="s">
        <v>490</v>
      </c>
      <c r="D28" s="40" t="s">
        <v>449</v>
      </c>
      <c r="E28" s="40" t="s">
        <v>450</v>
      </c>
      <c r="F28" s="40" t="s">
        <v>470</v>
      </c>
      <c r="G28" s="40" t="s">
        <v>469</v>
      </c>
      <c r="H28" s="40" t="s">
        <v>471</v>
      </c>
      <c r="I28" s="41" t="s">
        <v>472</v>
      </c>
      <c r="J28" s="41" t="s">
        <v>473</v>
      </c>
      <c r="K28" s="41" t="s">
        <v>474</v>
      </c>
      <c r="L28" s="41" t="s">
        <v>452</v>
      </c>
      <c r="M28" s="41" t="s">
        <v>475</v>
      </c>
      <c r="N28" s="41" t="s">
        <v>476</v>
      </c>
      <c r="O28" s="40" t="s">
        <v>457</v>
      </c>
      <c r="P28" s="40" t="s">
        <v>458</v>
      </c>
      <c r="Q28" s="40" t="s">
        <v>459</v>
      </c>
      <c r="R28" s="40" t="s">
        <v>453</v>
      </c>
      <c r="S28" s="40" t="s">
        <v>477</v>
      </c>
      <c r="T28" s="40" t="s">
        <v>478</v>
      </c>
      <c r="U28" s="41" t="s">
        <v>460</v>
      </c>
      <c r="V28" s="41" t="s">
        <v>461</v>
      </c>
      <c r="W28" s="41" t="s">
        <v>462</v>
      </c>
      <c r="X28" s="41" t="s">
        <v>454</v>
      </c>
      <c r="Y28" s="41" t="s">
        <v>479</v>
      </c>
      <c r="Z28" s="41" t="s">
        <v>480</v>
      </c>
      <c r="AA28" s="40" t="s">
        <v>463</v>
      </c>
      <c r="AB28" s="40" t="s">
        <v>464</v>
      </c>
      <c r="AC28" s="40" t="s">
        <v>465</v>
      </c>
      <c r="AD28" s="40" t="s">
        <v>455</v>
      </c>
      <c r="AE28" s="40" t="s">
        <v>481</v>
      </c>
      <c r="AF28" s="40" t="s">
        <v>482</v>
      </c>
      <c r="AG28" s="41" t="s">
        <v>466</v>
      </c>
      <c r="AH28" s="41" t="s">
        <v>467</v>
      </c>
      <c r="AI28" s="41" t="s">
        <v>468</v>
      </c>
      <c r="AJ28" s="41" t="s">
        <v>456</v>
      </c>
      <c r="AK28" s="41" t="s">
        <v>483</v>
      </c>
      <c r="AL28" s="41" t="s">
        <v>484</v>
      </c>
    </row>
    <row r="29" spans="2:58" ht="8" x14ac:dyDescent="0.2">
      <c r="B29" s="42" t="s">
        <v>440</v>
      </c>
      <c r="C29" s="42" t="s">
        <v>489</v>
      </c>
      <c r="D29" s="43"/>
      <c r="E29" s="43"/>
      <c r="F29" s="43">
        <f>N29+T29+Z29+AF29+AL29</f>
        <v>14</v>
      </c>
      <c r="G29" s="43">
        <f>I29+O29+U29+AA29+AG29</f>
        <v>11462</v>
      </c>
      <c r="H29" s="44">
        <f>AVERAGE(I29,O29,U29,AA29,AG29)</f>
        <v>2292.4</v>
      </c>
      <c r="I29" s="45">
        <v>2281</v>
      </c>
      <c r="J29" s="45">
        <v>240</v>
      </c>
      <c r="K29" s="45">
        <v>138</v>
      </c>
      <c r="L29" s="45">
        <f>I29+0.0001*J29+0.00000001*K29</f>
        <v>2281.0240013799998</v>
      </c>
      <c r="M29" s="45">
        <f>RANK(L29,L$29:L$31)</f>
        <v>1</v>
      </c>
      <c r="N29" s="45">
        <f>IF(M29&lt;4,4-M29,0)*IF(L29=0,0,1)</f>
        <v>3</v>
      </c>
      <c r="O29" s="43">
        <v>2310</v>
      </c>
      <c r="P29" s="43">
        <v>240</v>
      </c>
      <c r="Q29" s="43">
        <v>160</v>
      </c>
      <c r="R29" s="43">
        <f>O29+0.0001*P29+0.00000001*Q29</f>
        <v>2310.0240015999998</v>
      </c>
      <c r="S29" s="43">
        <f>RANK(R29,R$29:R$31)</f>
        <v>1</v>
      </c>
      <c r="T29" s="43">
        <f>IF(S29&lt;4,4-S29,0)*IF(R29=0,0,1)</f>
        <v>3</v>
      </c>
      <c r="U29" s="45">
        <v>2295</v>
      </c>
      <c r="V29" s="45">
        <v>240</v>
      </c>
      <c r="W29" s="45">
        <v>142</v>
      </c>
      <c r="X29" s="45">
        <f>U29+0.0001*V29+0.00000001*W29</f>
        <v>2295.0240014199999</v>
      </c>
      <c r="Y29" s="45">
        <f>RANK(X29,X$29:X$31)</f>
        <v>1</v>
      </c>
      <c r="Z29" s="45">
        <f>IF(Y29&lt;4,4-Y29,0)*IF(X29=0,0,1)</f>
        <v>3</v>
      </c>
      <c r="AA29" s="43">
        <v>2309</v>
      </c>
      <c r="AB29" s="43">
        <v>180</v>
      </c>
      <c r="AC29" s="43">
        <v>130</v>
      </c>
      <c r="AD29" s="43">
        <f>AA29+0.0001*AB29+0.00000001*AC29</f>
        <v>2309.0180012999999</v>
      </c>
      <c r="AE29" s="43">
        <f>RANK(AD29,AD$29:AD$31)</f>
        <v>1</v>
      </c>
      <c r="AF29" s="43">
        <f>IF(AE29&lt;4,4-AE29,0)*IF(AD29=0,0,1)</f>
        <v>3</v>
      </c>
      <c r="AG29" s="45">
        <v>2267</v>
      </c>
      <c r="AH29" s="45">
        <v>240</v>
      </c>
      <c r="AI29" s="45">
        <v>118</v>
      </c>
      <c r="AJ29" s="45">
        <f>AG29+0.0001*AH29+0.00000001*AI29</f>
        <v>2267.0240011799997</v>
      </c>
      <c r="AK29" s="45">
        <f>RANK(AJ29,AJ$29:AJ$31)</f>
        <v>2</v>
      </c>
      <c r="AL29" s="45">
        <f>IF(AK29&lt;4,4-AK29,0)*IF(AJ29=0,0,1)</f>
        <v>2</v>
      </c>
    </row>
    <row r="30" spans="2:58" ht="8" x14ac:dyDescent="0.2">
      <c r="B30" s="42" t="s">
        <v>438</v>
      </c>
      <c r="C30" s="42" t="s">
        <v>489</v>
      </c>
      <c r="D30" s="43"/>
      <c r="E30" s="43"/>
      <c r="F30" s="43">
        <f>N30+T30+Z30+AF30+AL30</f>
        <v>11</v>
      </c>
      <c r="G30" s="43">
        <f>I30+O30+U30+AA30+AG30</f>
        <v>11465</v>
      </c>
      <c r="H30" s="44">
        <f>AVERAGE(I30,O30,U30,AA30,AG30)</f>
        <v>2293</v>
      </c>
      <c r="I30" s="45">
        <v>2273</v>
      </c>
      <c r="J30" s="45">
        <v>240</v>
      </c>
      <c r="K30" s="45">
        <v>140</v>
      </c>
      <c r="L30" s="45">
        <f>I30+0.0001*J30+0.00000001*K30</f>
        <v>2273.0240014000001</v>
      </c>
      <c r="M30" s="45">
        <f>RANK(L30,L$29:L$31)</f>
        <v>2</v>
      </c>
      <c r="N30" s="45">
        <f>IF(M30&lt;4,4-M30,0)*IF(L30=0,0,1)</f>
        <v>2</v>
      </c>
      <c r="O30" s="43">
        <v>2297</v>
      </c>
      <c r="P30" s="43">
        <v>240</v>
      </c>
      <c r="Q30" s="43">
        <v>151</v>
      </c>
      <c r="R30" s="43">
        <f>O30+0.0001*P30+0.00000001*Q30</f>
        <v>2297.0240015099998</v>
      </c>
      <c r="S30" s="43">
        <f>RANK(R30,R$29:R$31)</f>
        <v>2</v>
      </c>
      <c r="T30" s="43">
        <f>IF(S30&lt;4,4-S30,0)*IF(R30=0,0,1)</f>
        <v>2</v>
      </c>
      <c r="U30" s="45">
        <v>2288</v>
      </c>
      <c r="V30" s="45">
        <v>240</v>
      </c>
      <c r="W30" s="45">
        <v>145</v>
      </c>
      <c r="X30" s="45">
        <f>U30+0.0001*V30+0.00000001*W30</f>
        <v>2288.02400145</v>
      </c>
      <c r="Y30" s="45">
        <f>RANK(X30,X$29:X$31)</f>
        <v>2</v>
      </c>
      <c r="Z30" s="45">
        <f>IF(Y30&lt;4,4-Y30,0)*IF(X30=0,0,1)</f>
        <v>2</v>
      </c>
      <c r="AA30" s="43">
        <v>2296</v>
      </c>
      <c r="AB30" s="43">
        <v>240</v>
      </c>
      <c r="AC30" s="43">
        <v>151</v>
      </c>
      <c r="AD30" s="43">
        <f>AA30+0.0001*AB30+0.00000001*AC30</f>
        <v>2296.0240015099998</v>
      </c>
      <c r="AE30" s="43">
        <f>RANK(AD30,AD$29:AD$31)</f>
        <v>2</v>
      </c>
      <c r="AF30" s="43">
        <f>IF(AE30&lt;4,4-AE30,0)*IF(AD30=0,0,1)</f>
        <v>2</v>
      </c>
      <c r="AG30" s="45">
        <v>2311</v>
      </c>
      <c r="AH30" s="45">
        <v>240</v>
      </c>
      <c r="AI30" s="45">
        <v>167</v>
      </c>
      <c r="AJ30" s="45">
        <f>AG30+0.0001*AH30+0.00000001*AI30</f>
        <v>2311.02400167</v>
      </c>
      <c r="AK30" s="45">
        <f>RANK(AJ30,AJ$29:AJ$31)</f>
        <v>1</v>
      </c>
      <c r="AL30" s="45">
        <f>IF(AK30&lt;4,4-AK30,0)*IF(AJ30=0,0,1)</f>
        <v>3</v>
      </c>
    </row>
    <row r="31" spans="2:58" ht="8" x14ac:dyDescent="0.2">
      <c r="B31" s="42" t="s">
        <v>444</v>
      </c>
      <c r="C31" s="42" t="s">
        <v>489</v>
      </c>
      <c r="D31" s="43"/>
      <c r="E31" s="43"/>
      <c r="F31" s="43">
        <f>N31+T31+Z31+AF31+AL31</f>
        <v>5</v>
      </c>
      <c r="G31" s="43">
        <f>I31+O31+U31+AA31+AG31</f>
        <v>9423</v>
      </c>
      <c r="H31" s="44">
        <f>AVERAGE(I31,O31,U31,AA31,AG31)</f>
        <v>1884.6</v>
      </c>
      <c r="I31" s="45">
        <v>1848</v>
      </c>
      <c r="J31" s="45">
        <v>237</v>
      </c>
      <c r="K31" s="45">
        <v>45</v>
      </c>
      <c r="L31" s="45">
        <f>I31+0.0001*J31+0.00000001*K31</f>
        <v>1848.02370045</v>
      </c>
      <c r="M31" s="45">
        <f>RANK(L31,L$29:L$31)</f>
        <v>3</v>
      </c>
      <c r="N31" s="45">
        <f>IF(M31&lt;4,4-M31,0)*IF(L31=0,0,1)</f>
        <v>1</v>
      </c>
      <c r="O31" s="43">
        <v>1906</v>
      </c>
      <c r="P31" s="43">
        <v>240</v>
      </c>
      <c r="Q31" s="43">
        <v>37</v>
      </c>
      <c r="R31" s="43">
        <f>O31+0.0001*P31+0.00000001*Q31</f>
        <v>1906.0240003699998</v>
      </c>
      <c r="S31" s="43">
        <f>RANK(R31,R$29:R$31)</f>
        <v>3</v>
      </c>
      <c r="T31" s="43">
        <f>IF(S31&lt;4,4-S31,0)*IF(R31=0,0,1)</f>
        <v>1</v>
      </c>
      <c r="U31" s="45">
        <v>1884</v>
      </c>
      <c r="V31" s="45">
        <v>240</v>
      </c>
      <c r="W31" s="45">
        <v>33</v>
      </c>
      <c r="X31" s="45">
        <f>U31+0.0001*V31+0.00000001*W31</f>
        <v>1884.0240003299998</v>
      </c>
      <c r="Y31" s="45">
        <f>RANK(X31,X$29:X$31)</f>
        <v>3</v>
      </c>
      <c r="Z31" s="45">
        <f>IF(Y31&lt;4,4-Y31,0)*IF(X31=0,0,1)</f>
        <v>1</v>
      </c>
      <c r="AA31" s="43">
        <v>1885</v>
      </c>
      <c r="AB31" s="43">
        <v>240</v>
      </c>
      <c r="AC31" s="43">
        <v>43</v>
      </c>
      <c r="AD31" s="43">
        <f>AA31+0.0001*AB31+0.00000001*AC31</f>
        <v>1885.0240004299999</v>
      </c>
      <c r="AE31" s="43">
        <f>RANK(AD31,AD$29:AD$31)</f>
        <v>3</v>
      </c>
      <c r="AF31" s="43">
        <f>IF(AE31&lt;4,4-AE31,0)*IF(AD31=0,0,1)</f>
        <v>1</v>
      </c>
      <c r="AG31" s="45">
        <v>1900</v>
      </c>
      <c r="AH31" s="45">
        <v>239</v>
      </c>
      <c r="AI31" s="45">
        <v>47</v>
      </c>
      <c r="AJ31" s="45">
        <f>AG31+0.0001*AH31+0.00000001*AI31</f>
        <v>1900.0239004699999</v>
      </c>
      <c r="AK31" s="45">
        <f>RANK(AJ31,AJ$29:AJ$31)</f>
        <v>3</v>
      </c>
      <c r="AL31" s="45">
        <f>IF(AK31&lt;4,4-AK31,0)*IF(AJ31=0,0,1)</f>
        <v>1</v>
      </c>
    </row>
    <row r="32" spans="2:58" s="46" customFormat="1" ht="8" x14ac:dyDescent="0.2"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2:38" s="46" customFormat="1" ht="8" x14ac:dyDescent="0.2"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spans="2:38" s="46" customFormat="1" ht="8" x14ac:dyDescent="0.2"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spans="2:38" ht="11.5" x14ac:dyDescent="0.25">
      <c r="B35" s="48" t="s">
        <v>495</v>
      </c>
      <c r="C35" s="36"/>
      <c r="D35" s="36"/>
      <c r="E35" s="36"/>
      <c r="F35" s="43"/>
      <c r="G35" s="43"/>
      <c r="H35" s="43"/>
      <c r="I35" s="67" t="s">
        <v>398</v>
      </c>
      <c r="J35" s="67"/>
      <c r="K35" s="67"/>
      <c r="L35" s="67"/>
      <c r="M35" s="67"/>
      <c r="N35" s="67"/>
      <c r="O35" s="68" t="s">
        <v>309</v>
      </c>
      <c r="P35" s="68"/>
      <c r="Q35" s="68"/>
      <c r="R35" s="68"/>
      <c r="S35" s="68"/>
      <c r="T35" s="68"/>
      <c r="U35" s="67" t="s">
        <v>12</v>
      </c>
      <c r="V35" s="67"/>
      <c r="W35" s="67"/>
      <c r="X35" s="67"/>
      <c r="Y35" s="67"/>
      <c r="Z35" s="67"/>
      <c r="AA35" s="68" t="s">
        <v>187</v>
      </c>
      <c r="AB35" s="68"/>
      <c r="AC35" s="68"/>
      <c r="AD35" s="68"/>
      <c r="AE35" s="68"/>
      <c r="AF35" s="68"/>
      <c r="AG35" s="67" t="s">
        <v>451</v>
      </c>
      <c r="AH35" s="67"/>
      <c r="AI35" s="67"/>
      <c r="AJ35" s="67"/>
      <c r="AK35" s="67"/>
      <c r="AL35" s="67"/>
    </row>
    <row r="36" spans="2:38" ht="8" x14ac:dyDescent="0.2">
      <c r="B36" s="39"/>
      <c r="C36" s="39"/>
      <c r="D36" s="39"/>
      <c r="E36" s="39"/>
      <c r="F36" s="38"/>
      <c r="G36" s="38"/>
      <c r="H36" s="38"/>
      <c r="I36" s="37"/>
      <c r="J36" s="37"/>
      <c r="K36" s="37"/>
      <c r="L36" s="37"/>
      <c r="M36" s="37"/>
      <c r="N36" s="37"/>
      <c r="O36" s="38"/>
      <c r="P36" s="38"/>
      <c r="Q36" s="38"/>
      <c r="R36" s="38"/>
      <c r="S36" s="38"/>
      <c r="T36" s="38"/>
      <c r="U36" s="37"/>
      <c r="V36" s="37"/>
      <c r="W36" s="37"/>
      <c r="X36" s="37"/>
      <c r="Y36" s="37"/>
      <c r="Z36" s="37"/>
      <c r="AA36" s="38"/>
      <c r="AB36" s="38"/>
      <c r="AC36" s="38"/>
      <c r="AD36" s="38"/>
      <c r="AE36" s="38"/>
      <c r="AF36" s="38"/>
      <c r="AG36" s="37"/>
      <c r="AH36" s="37"/>
      <c r="AI36" s="37"/>
      <c r="AJ36" s="37"/>
      <c r="AK36" s="37"/>
      <c r="AL36" s="37"/>
    </row>
    <row r="37" spans="2:38" ht="16" x14ac:dyDescent="0.2">
      <c r="B37" s="40" t="s">
        <v>491</v>
      </c>
      <c r="C37" s="40" t="s">
        <v>490</v>
      </c>
      <c r="D37" s="40" t="s">
        <v>449</v>
      </c>
      <c r="E37" s="40" t="s">
        <v>450</v>
      </c>
      <c r="F37" s="40" t="s">
        <v>470</v>
      </c>
      <c r="G37" s="40" t="s">
        <v>469</v>
      </c>
      <c r="H37" s="40" t="s">
        <v>471</v>
      </c>
      <c r="I37" s="41" t="s">
        <v>472</v>
      </c>
      <c r="J37" s="41" t="s">
        <v>473</v>
      </c>
      <c r="K37" s="41" t="s">
        <v>474</v>
      </c>
      <c r="L37" s="41" t="s">
        <v>452</v>
      </c>
      <c r="M37" s="41" t="s">
        <v>475</v>
      </c>
      <c r="N37" s="41" t="s">
        <v>476</v>
      </c>
      <c r="O37" s="40" t="s">
        <v>457</v>
      </c>
      <c r="P37" s="40" t="s">
        <v>458</v>
      </c>
      <c r="Q37" s="40" t="s">
        <v>459</v>
      </c>
      <c r="R37" s="40" t="s">
        <v>453</v>
      </c>
      <c r="S37" s="40" t="s">
        <v>477</v>
      </c>
      <c r="T37" s="40" t="s">
        <v>478</v>
      </c>
      <c r="U37" s="41" t="s">
        <v>460</v>
      </c>
      <c r="V37" s="41" t="s">
        <v>461</v>
      </c>
      <c r="W37" s="41" t="s">
        <v>462</v>
      </c>
      <c r="X37" s="41" t="s">
        <v>454</v>
      </c>
      <c r="Y37" s="41" t="s">
        <v>479</v>
      </c>
      <c r="Z37" s="41" t="s">
        <v>480</v>
      </c>
      <c r="AA37" s="40" t="s">
        <v>463</v>
      </c>
      <c r="AB37" s="40" t="s">
        <v>464</v>
      </c>
      <c r="AC37" s="40" t="s">
        <v>465</v>
      </c>
      <c r="AD37" s="40" t="s">
        <v>455</v>
      </c>
      <c r="AE37" s="40" t="s">
        <v>481</v>
      </c>
      <c r="AF37" s="40" t="s">
        <v>482</v>
      </c>
      <c r="AG37" s="41" t="s">
        <v>466</v>
      </c>
      <c r="AH37" s="41" t="s">
        <v>467</v>
      </c>
      <c r="AI37" s="41" t="s">
        <v>468</v>
      </c>
      <c r="AJ37" s="41" t="s">
        <v>456</v>
      </c>
      <c r="AK37" s="41" t="s">
        <v>483</v>
      </c>
      <c r="AL37" s="41" t="s">
        <v>484</v>
      </c>
    </row>
    <row r="38" spans="2:38" ht="8" x14ac:dyDescent="0.2">
      <c r="B38" s="42" t="s">
        <v>440</v>
      </c>
      <c r="C38" s="42" t="s">
        <v>493</v>
      </c>
      <c r="D38" s="43"/>
      <c r="E38" s="43"/>
      <c r="F38" s="43">
        <f>N38+T38+Z38+AF38+AL38</f>
        <v>14</v>
      </c>
      <c r="G38" s="43">
        <f>I38+O38+U38+AA38+AG38</f>
        <v>7491</v>
      </c>
      <c r="H38" s="44">
        <f>AVERAGE(I38,O38,U38,AA38,AG38)</f>
        <v>1498.2</v>
      </c>
      <c r="I38" s="45">
        <v>1327</v>
      </c>
      <c r="J38" s="45">
        <v>180</v>
      </c>
      <c r="K38" s="45">
        <v>17</v>
      </c>
      <c r="L38" s="45">
        <f>I38+0.0001*J38+0.00000001*K38</f>
        <v>1327.0180001700001</v>
      </c>
      <c r="M38" s="45">
        <f>RANK(L38,L$38:L$40)</f>
        <v>1</v>
      </c>
      <c r="N38" s="45">
        <f>IF(M38&lt;4,4-M38,0)*IF(L38=0,0,1)</f>
        <v>3</v>
      </c>
      <c r="O38" s="43">
        <v>1472</v>
      </c>
      <c r="P38" s="43">
        <v>180</v>
      </c>
      <c r="Q38" s="43">
        <v>31</v>
      </c>
      <c r="R38" s="43">
        <f>O38+0.0001*P38+0.00000001*Q38</f>
        <v>1472.0180003099999</v>
      </c>
      <c r="S38" s="43">
        <f>RANK(R38,R$38:R$40)</f>
        <v>1</v>
      </c>
      <c r="T38" s="43">
        <f>IF(S38&lt;4,4-S38,0)*IF(R38=0,0,1)</f>
        <v>3</v>
      </c>
      <c r="U38" s="45">
        <v>1536</v>
      </c>
      <c r="V38" s="45">
        <v>179</v>
      </c>
      <c r="W38" s="45">
        <v>42</v>
      </c>
      <c r="X38" s="45">
        <f>U38+0.0001*V38+0.00000001*W38</f>
        <v>1536.0179004200002</v>
      </c>
      <c r="Y38" s="45">
        <f>RANK(X38,X$38:X$40)</f>
        <v>1</v>
      </c>
      <c r="Z38" s="45">
        <f>IF(Y38&lt;4,4-Y38,0)*IF(X38=0,0,1)</f>
        <v>3</v>
      </c>
      <c r="AA38" s="43">
        <v>1581</v>
      </c>
      <c r="AB38" s="43">
        <v>180</v>
      </c>
      <c r="AC38" s="43">
        <v>54</v>
      </c>
      <c r="AD38" s="43">
        <f>AA38+0.0001*AB38+0.00000001*AC38</f>
        <v>1581.01800054</v>
      </c>
      <c r="AE38" s="43">
        <f>RANK(AD38,AD$38:AD$40)</f>
        <v>2</v>
      </c>
      <c r="AF38" s="43">
        <f>IF(AE38&lt;4,4-AE38,0)*IF(AD38=0,0,1)</f>
        <v>2</v>
      </c>
      <c r="AG38" s="45">
        <v>1575</v>
      </c>
      <c r="AH38" s="45">
        <v>180</v>
      </c>
      <c r="AI38" s="45">
        <v>27</v>
      </c>
      <c r="AJ38" s="45">
        <f>AG38+0.0001*AH38+0.00000001*AI38</f>
        <v>1575.0180002700001</v>
      </c>
      <c r="AK38" s="45">
        <f>RANK(AJ38,AJ$38:AJ$40)</f>
        <v>1</v>
      </c>
      <c r="AL38" s="45">
        <f>IF(AK38&lt;4,4-AK38,0)*IF(AJ38=0,0,1)</f>
        <v>3</v>
      </c>
    </row>
    <row r="39" spans="2:38" ht="8" x14ac:dyDescent="0.2">
      <c r="B39" s="42" t="s">
        <v>438</v>
      </c>
      <c r="C39" s="42" t="s">
        <v>493</v>
      </c>
      <c r="D39" s="43"/>
      <c r="E39" s="43"/>
      <c r="F39" s="43">
        <f>N39+T39+Z39+AF39+AL39</f>
        <v>10</v>
      </c>
      <c r="G39" s="43">
        <f>I39+O39+U39+AA39+AG39</f>
        <v>6257</v>
      </c>
      <c r="H39" s="44">
        <f>AVERAGE(I39,O39,U39,AA39,AG39)</f>
        <v>1251.4000000000001</v>
      </c>
      <c r="I39" s="45">
        <v>326</v>
      </c>
      <c r="J39" s="45">
        <v>74</v>
      </c>
      <c r="K39" s="45">
        <v>0</v>
      </c>
      <c r="L39" s="45">
        <f>I39+0.0001*J39+0.00000001*K39</f>
        <v>326.00740000000002</v>
      </c>
      <c r="M39" s="45">
        <f>RANK(L39,L$38:L$40)</f>
        <v>3</v>
      </c>
      <c r="N39" s="45">
        <f>IF(M39&lt;4,4-M39,0)*IF(L39=0,0,1)</f>
        <v>1</v>
      </c>
      <c r="O39" s="43">
        <v>1288</v>
      </c>
      <c r="P39" s="43">
        <v>120</v>
      </c>
      <c r="Q39" s="43">
        <v>14</v>
      </c>
      <c r="R39" s="43">
        <f>O39+0.0001*P39+0.00000001*Q39</f>
        <v>1288.0120001400001</v>
      </c>
      <c r="S39" s="43">
        <f>RANK(R39,R$38:R$40)</f>
        <v>2</v>
      </c>
      <c r="T39" s="43">
        <f>IF(S39&lt;4,4-S39,0)*IF(R39=0,0,1)</f>
        <v>2</v>
      </c>
      <c r="U39" s="45">
        <v>1518</v>
      </c>
      <c r="V39" s="45">
        <v>180</v>
      </c>
      <c r="W39" s="45">
        <v>27</v>
      </c>
      <c r="X39" s="45">
        <f>U39+0.0001*V39+0.00000001*W39</f>
        <v>1518.0180002700001</v>
      </c>
      <c r="Y39" s="45">
        <f>RANK(X39,X$38:X$40)</f>
        <v>2</v>
      </c>
      <c r="Z39" s="45">
        <f>IF(Y39&lt;4,4-Y39,0)*IF(X39=0,0,1)</f>
        <v>2</v>
      </c>
      <c r="AA39" s="43">
        <v>1582</v>
      </c>
      <c r="AB39" s="43">
        <v>180</v>
      </c>
      <c r="AC39" s="43">
        <v>34</v>
      </c>
      <c r="AD39" s="43">
        <f>AA39+0.0001*AB39+0.00000001*AC39</f>
        <v>1582.0180003400001</v>
      </c>
      <c r="AE39" s="43">
        <f>RANK(AD39,AD$38:AD$40)</f>
        <v>1</v>
      </c>
      <c r="AF39" s="43">
        <f>IF(AE39&lt;4,4-AE39,0)*IF(AD39=0,0,1)</f>
        <v>3</v>
      </c>
      <c r="AG39" s="45">
        <v>1543</v>
      </c>
      <c r="AH39" s="45">
        <v>180</v>
      </c>
      <c r="AI39" s="45">
        <v>38</v>
      </c>
      <c r="AJ39" s="45">
        <f>AG39+0.0001*AH39+0.00000001*AI39</f>
        <v>1543.0180003800001</v>
      </c>
      <c r="AK39" s="45">
        <f>RANK(AJ39,AJ$38:AJ$40)</f>
        <v>2</v>
      </c>
      <c r="AL39" s="45">
        <f>IF(AK39&lt;4,4-AK39,0)*IF(AJ39=0,0,1)</f>
        <v>2</v>
      </c>
    </row>
    <row r="40" spans="2:38" ht="8" x14ac:dyDescent="0.2">
      <c r="B40" s="42" t="s">
        <v>444</v>
      </c>
      <c r="C40" s="42" t="s">
        <v>493</v>
      </c>
      <c r="D40" s="43"/>
      <c r="E40" s="43"/>
      <c r="F40" s="43">
        <f>N40+T40+Z40+AF40+AL40</f>
        <v>6</v>
      </c>
      <c r="G40" s="43">
        <f>I40+O40+U40+AA40+AG40</f>
        <v>4137</v>
      </c>
      <c r="H40" s="44">
        <f>AVERAGE(I40,O40,U40,AA40,AG40)</f>
        <v>827.4</v>
      </c>
      <c r="I40" s="45">
        <v>725</v>
      </c>
      <c r="J40" s="45">
        <v>139</v>
      </c>
      <c r="K40" s="45">
        <v>4</v>
      </c>
      <c r="L40" s="45">
        <f>I40+0.0001*J40+0.00000001*K40</f>
        <v>725.01390004000007</v>
      </c>
      <c r="M40" s="45">
        <f>RANK(L40,L$38:L$40)</f>
        <v>2</v>
      </c>
      <c r="N40" s="45">
        <f>IF(M40&lt;4,4-M40,0)*IF(L40=0,0,1)</f>
        <v>2</v>
      </c>
      <c r="O40" s="43">
        <v>1121</v>
      </c>
      <c r="P40" s="43">
        <v>174</v>
      </c>
      <c r="Q40" s="43">
        <v>14</v>
      </c>
      <c r="R40" s="43">
        <f>O40+0.0001*P40+0.00000001*Q40</f>
        <v>1121.0174001400001</v>
      </c>
      <c r="S40" s="43">
        <f>RANK(R40,R$38:R$40)</f>
        <v>3</v>
      </c>
      <c r="T40" s="43">
        <f>IF(S40&lt;4,4-S40,0)*IF(R40=0,0,1)</f>
        <v>1</v>
      </c>
      <c r="U40" s="45">
        <v>1050</v>
      </c>
      <c r="V40" s="45">
        <v>172</v>
      </c>
      <c r="W40" s="45">
        <v>10</v>
      </c>
      <c r="X40" s="45">
        <f>U40+0.0001*V40+0.00000001*W40</f>
        <v>1050.0172001000001</v>
      </c>
      <c r="Y40" s="45">
        <f>RANK(X40,X$38:X$40)</f>
        <v>3</v>
      </c>
      <c r="Z40" s="45">
        <f>IF(Y40&lt;4,4-Y40,0)*IF(X40=0,0,1)</f>
        <v>1</v>
      </c>
      <c r="AA40" s="43">
        <v>419</v>
      </c>
      <c r="AB40" s="43">
        <v>60</v>
      </c>
      <c r="AC40" s="43">
        <v>4</v>
      </c>
      <c r="AD40" s="43">
        <f>AA40+0.0001*AB40+0.00000001*AC40</f>
        <v>419.00600003999995</v>
      </c>
      <c r="AE40" s="43">
        <f>RANK(AD40,AD$38:AD$40)</f>
        <v>3</v>
      </c>
      <c r="AF40" s="43">
        <f>IF(AE40&lt;4,4-AE40,0)*IF(AD40=0,0,1)</f>
        <v>1</v>
      </c>
      <c r="AG40" s="45">
        <v>822</v>
      </c>
      <c r="AH40" s="45">
        <v>155</v>
      </c>
      <c r="AI40" s="45">
        <v>2</v>
      </c>
      <c r="AJ40" s="45">
        <f>AG40+0.0001*AH40+0.00000001*AI40</f>
        <v>822.01550001999999</v>
      </c>
      <c r="AK40" s="45">
        <f>RANK(AJ40,AJ$38:AJ$40)</f>
        <v>3</v>
      </c>
      <c r="AL40" s="45">
        <f>IF(AK40&lt;4,4-AK40,0)*IF(AJ40=0,0,1)</f>
        <v>1</v>
      </c>
    </row>
    <row r="41" spans="2:38" s="46" customFormat="1" ht="8" x14ac:dyDescent="0.2"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 spans="2:38" s="46" customFormat="1" ht="8" x14ac:dyDescent="0.2"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 spans="2:38" s="46" customFormat="1" ht="8" x14ac:dyDescent="0.2"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 spans="2:38" ht="11.5" x14ac:dyDescent="0.25">
      <c r="B44" s="48" t="s">
        <v>496</v>
      </c>
      <c r="C44" s="36"/>
      <c r="D44" s="36"/>
      <c r="E44" s="36"/>
      <c r="F44" s="43"/>
      <c r="G44" s="43"/>
      <c r="H44" s="43"/>
      <c r="I44" s="67" t="s">
        <v>398</v>
      </c>
      <c r="J44" s="67"/>
      <c r="K44" s="67"/>
      <c r="L44" s="67"/>
      <c r="M44" s="67"/>
      <c r="N44" s="67"/>
      <c r="O44" s="68" t="s">
        <v>309</v>
      </c>
      <c r="P44" s="68"/>
      <c r="Q44" s="68"/>
      <c r="R44" s="68"/>
      <c r="S44" s="68"/>
      <c r="T44" s="68"/>
      <c r="U44" s="67" t="s">
        <v>12</v>
      </c>
      <c r="V44" s="67"/>
      <c r="W44" s="67"/>
      <c r="X44" s="67"/>
      <c r="Y44" s="67"/>
      <c r="Z44" s="67"/>
      <c r="AA44" s="68" t="s">
        <v>187</v>
      </c>
      <c r="AB44" s="68"/>
      <c r="AC44" s="68"/>
      <c r="AD44" s="68"/>
      <c r="AE44" s="68"/>
      <c r="AF44" s="68"/>
      <c r="AG44" s="67" t="s">
        <v>451</v>
      </c>
      <c r="AH44" s="67"/>
      <c r="AI44" s="67"/>
      <c r="AJ44" s="67"/>
      <c r="AK44" s="67"/>
      <c r="AL44" s="67"/>
    </row>
    <row r="45" spans="2:38" ht="8" x14ac:dyDescent="0.2">
      <c r="B45" s="39"/>
      <c r="C45" s="39"/>
      <c r="D45" s="39"/>
      <c r="E45" s="39"/>
      <c r="F45" s="38"/>
      <c r="G45" s="38"/>
      <c r="H45" s="38"/>
      <c r="I45" s="37"/>
      <c r="J45" s="37"/>
      <c r="K45" s="37"/>
      <c r="L45" s="37"/>
      <c r="M45" s="37"/>
      <c r="N45" s="37"/>
      <c r="O45" s="38"/>
      <c r="P45" s="38"/>
      <c r="Q45" s="38"/>
      <c r="R45" s="38"/>
      <c r="S45" s="38"/>
      <c r="T45" s="38"/>
      <c r="U45" s="37"/>
      <c r="V45" s="37"/>
      <c r="W45" s="37"/>
      <c r="X45" s="37"/>
      <c r="Y45" s="37"/>
      <c r="Z45" s="37"/>
      <c r="AA45" s="38"/>
      <c r="AB45" s="38"/>
      <c r="AC45" s="38"/>
      <c r="AD45" s="38"/>
      <c r="AE45" s="38"/>
      <c r="AF45" s="38"/>
      <c r="AG45" s="37"/>
      <c r="AH45" s="37"/>
      <c r="AI45" s="37"/>
      <c r="AJ45" s="37"/>
      <c r="AK45" s="37"/>
      <c r="AL45" s="37"/>
    </row>
    <row r="46" spans="2:38" ht="16" x14ac:dyDescent="0.2">
      <c r="B46" s="40" t="s">
        <v>491</v>
      </c>
      <c r="C46" s="40" t="s">
        <v>490</v>
      </c>
      <c r="D46" s="40" t="s">
        <v>449</v>
      </c>
      <c r="E46" s="40" t="s">
        <v>450</v>
      </c>
      <c r="F46" s="40" t="s">
        <v>470</v>
      </c>
      <c r="G46" s="40" t="s">
        <v>469</v>
      </c>
      <c r="H46" s="40" t="s">
        <v>471</v>
      </c>
      <c r="I46" s="41" t="s">
        <v>472</v>
      </c>
      <c r="J46" s="41" t="s">
        <v>473</v>
      </c>
      <c r="K46" s="41" t="s">
        <v>474</v>
      </c>
      <c r="L46" s="41" t="s">
        <v>452</v>
      </c>
      <c r="M46" s="41" t="s">
        <v>475</v>
      </c>
      <c r="N46" s="41" t="s">
        <v>476</v>
      </c>
      <c r="O46" s="40" t="s">
        <v>457</v>
      </c>
      <c r="P46" s="40" t="s">
        <v>458</v>
      </c>
      <c r="Q46" s="40" t="s">
        <v>459</v>
      </c>
      <c r="R46" s="40" t="s">
        <v>453</v>
      </c>
      <c r="S46" s="40" t="s">
        <v>477</v>
      </c>
      <c r="T46" s="40" t="s">
        <v>478</v>
      </c>
      <c r="U46" s="41" t="s">
        <v>460</v>
      </c>
      <c r="V46" s="41" t="s">
        <v>461</v>
      </c>
      <c r="W46" s="41" t="s">
        <v>462</v>
      </c>
      <c r="X46" s="41" t="s">
        <v>454</v>
      </c>
      <c r="Y46" s="41" t="s">
        <v>479</v>
      </c>
      <c r="Z46" s="41" t="s">
        <v>480</v>
      </c>
      <c r="AA46" s="40" t="s">
        <v>463</v>
      </c>
      <c r="AB46" s="40" t="s">
        <v>464</v>
      </c>
      <c r="AC46" s="40" t="s">
        <v>465</v>
      </c>
      <c r="AD46" s="40" t="s">
        <v>455</v>
      </c>
      <c r="AE46" s="40" t="s">
        <v>481</v>
      </c>
      <c r="AF46" s="40" t="s">
        <v>482</v>
      </c>
      <c r="AG46" s="41" t="s">
        <v>466</v>
      </c>
      <c r="AH46" s="41" t="s">
        <v>467</v>
      </c>
      <c r="AI46" s="41" t="s">
        <v>468</v>
      </c>
      <c r="AJ46" s="41" t="s">
        <v>456</v>
      </c>
      <c r="AK46" s="41" t="s">
        <v>483</v>
      </c>
      <c r="AL46" s="41" t="s">
        <v>484</v>
      </c>
    </row>
    <row r="47" spans="2:38" ht="8" x14ac:dyDescent="0.2">
      <c r="B47" s="42" t="s">
        <v>438</v>
      </c>
      <c r="C47" s="42" t="s">
        <v>497</v>
      </c>
      <c r="D47" s="43"/>
      <c r="E47" s="43"/>
      <c r="F47" s="43">
        <f>N47+T47+Z47+AF47+AL47</f>
        <v>13</v>
      </c>
      <c r="G47" s="43">
        <f>I47+O47+U47+AA47+AG47</f>
        <v>8453</v>
      </c>
      <c r="H47" s="44">
        <f>AVERAGE(I47,O47,U47,AA47,AG47)</f>
        <v>1690.6</v>
      </c>
      <c r="I47" s="45">
        <v>1674</v>
      </c>
      <c r="J47" s="45">
        <v>180</v>
      </c>
      <c r="K47" s="45">
        <v>69</v>
      </c>
      <c r="L47" s="45">
        <f>I47+0.0001*J47+0.00000001*K47</f>
        <v>1674.01800069</v>
      </c>
      <c r="M47" s="45">
        <f>RANK(L47,L$47:L$49)</f>
        <v>1</v>
      </c>
      <c r="N47" s="45">
        <f>IF(M47&lt;4,4-M47,0)*IF(L47=0,0,1)</f>
        <v>3</v>
      </c>
      <c r="O47" s="43">
        <v>1757</v>
      </c>
      <c r="P47" s="43">
        <v>180</v>
      </c>
      <c r="Q47" s="43">
        <v>137</v>
      </c>
      <c r="R47" s="43">
        <f>O47+0.0001*P47+0.00000001*Q47</f>
        <v>1757.0180013700001</v>
      </c>
      <c r="S47" s="43">
        <f>RANK(R47,R$47:R$49)</f>
        <v>1</v>
      </c>
      <c r="T47" s="43">
        <f>IF(S47&lt;4,4-S47,0)*IF(R47=0,0,1)</f>
        <v>3</v>
      </c>
      <c r="U47" s="45">
        <v>1745</v>
      </c>
      <c r="V47" s="45">
        <v>180</v>
      </c>
      <c r="W47" s="45">
        <v>125</v>
      </c>
      <c r="X47" s="45">
        <f>U47+0.0001*V47+0.00000001*W47</f>
        <v>1745.01800125</v>
      </c>
      <c r="Y47" s="45">
        <f>RANK(X47,X$47:X$49)</f>
        <v>1</v>
      </c>
      <c r="Z47" s="45">
        <f>IF(Y47&lt;4,4-Y47,0)*IF(X47=0,0,1)</f>
        <v>3</v>
      </c>
      <c r="AA47" s="43">
        <v>1689</v>
      </c>
      <c r="AB47" s="43">
        <v>180</v>
      </c>
      <c r="AC47" s="43">
        <v>76</v>
      </c>
      <c r="AD47" s="43">
        <f>AA47+0.0001*AB47+0.00000001*AC47</f>
        <v>1689.0180007599999</v>
      </c>
      <c r="AE47" s="43">
        <f>RANK(AD47,AD$47:AD$49)</f>
        <v>2</v>
      </c>
      <c r="AF47" s="43">
        <f>IF(AE47&lt;4,4-AE47,0)*IF(AD47=0,0,1)</f>
        <v>2</v>
      </c>
      <c r="AG47" s="45">
        <v>1588</v>
      </c>
      <c r="AH47" s="45">
        <v>119</v>
      </c>
      <c r="AI47" s="45">
        <v>11</v>
      </c>
      <c r="AJ47" s="45">
        <f>AG47+0.0001*AH47+0.00000001*AI47</f>
        <v>1588.0119001099999</v>
      </c>
      <c r="AK47" s="45">
        <f>RANK(AJ47,AJ$47:AJ$49)</f>
        <v>2</v>
      </c>
      <c r="AL47" s="45">
        <f>IF(AK47&lt;4,4-AK47,0)*IF(AJ47=0,0,1)</f>
        <v>2</v>
      </c>
    </row>
    <row r="48" spans="2:38" ht="8" x14ac:dyDescent="0.2">
      <c r="B48" s="42" t="s">
        <v>440</v>
      </c>
      <c r="C48" s="42" t="s">
        <v>497</v>
      </c>
      <c r="D48" s="43"/>
      <c r="E48" s="43"/>
      <c r="F48" s="43">
        <f>N48+T48+Z48+AF48+AL48</f>
        <v>12</v>
      </c>
      <c r="G48" s="43">
        <f>I48+O48+U48+AA48+AG48</f>
        <v>8484</v>
      </c>
      <c r="H48" s="44">
        <f>AVERAGE(I48,O48,U48,AA48,AG48)</f>
        <v>1696.8</v>
      </c>
      <c r="I48" s="45">
        <v>1636</v>
      </c>
      <c r="J48" s="45">
        <v>179</v>
      </c>
      <c r="K48" s="45">
        <v>40</v>
      </c>
      <c r="L48" s="45">
        <f>I48+0.0001*J48+0.00000001*K48</f>
        <v>1636.0179004000001</v>
      </c>
      <c r="M48" s="45">
        <f>RANK(L48,L$47:L$49)</f>
        <v>2</v>
      </c>
      <c r="N48" s="45">
        <f>IF(M48&lt;4,4-M48,0)*IF(L48=0,0,1)</f>
        <v>2</v>
      </c>
      <c r="O48" s="43">
        <v>1694</v>
      </c>
      <c r="P48" s="43">
        <v>120</v>
      </c>
      <c r="Q48" s="43">
        <v>52</v>
      </c>
      <c r="R48" s="43">
        <f>O48+0.0001*P48+0.00000001*Q48</f>
        <v>1694.0120005199999</v>
      </c>
      <c r="S48" s="43">
        <f>RANK(R48,R$47:R$49)</f>
        <v>2</v>
      </c>
      <c r="T48" s="43">
        <f>IF(S48&lt;4,4-S48,0)*IF(R48=0,0,1)</f>
        <v>2</v>
      </c>
      <c r="U48" s="45">
        <v>1703</v>
      </c>
      <c r="V48" s="45">
        <v>180</v>
      </c>
      <c r="W48" s="45">
        <v>44</v>
      </c>
      <c r="X48" s="45">
        <f>U48+0.0001*V48+0.00000001*W48</f>
        <v>1703.0180004399999</v>
      </c>
      <c r="Y48" s="45">
        <f>RANK(X48,X$47:X$49)</f>
        <v>2</v>
      </c>
      <c r="Z48" s="45">
        <f>IF(Y48&lt;4,4-Y48,0)*IF(X48=0,0,1)</f>
        <v>2</v>
      </c>
      <c r="AA48" s="43">
        <v>1705</v>
      </c>
      <c r="AB48" s="43">
        <v>180</v>
      </c>
      <c r="AC48" s="43">
        <v>88</v>
      </c>
      <c r="AD48" s="43">
        <f>AA48+0.0001*AB48+0.00000001*AC48</f>
        <v>1705.01800088</v>
      </c>
      <c r="AE48" s="43">
        <f>RANK(AD48,AD$47:AD$49)</f>
        <v>1</v>
      </c>
      <c r="AF48" s="43">
        <f>IF(AE48&lt;4,4-AE48,0)*IF(AD48=0,0,1)</f>
        <v>3</v>
      </c>
      <c r="AG48" s="45">
        <v>1746</v>
      </c>
      <c r="AH48" s="45">
        <v>180</v>
      </c>
      <c r="AI48" s="45">
        <v>130</v>
      </c>
      <c r="AJ48" s="45">
        <f>AG48+0.0001*AH48+0.00000001*AI48</f>
        <v>1746.0180012999999</v>
      </c>
      <c r="AK48" s="45">
        <f>RANK(AJ48,AJ$47:AJ$49)</f>
        <v>1</v>
      </c>
      <c r="AL48" s="45">
        <f>IF(AK48&lt;4,4-AK48,0)*IF(AJ48=0,0,1)</f>
        <v>3</v>
      </c>
    </row>
    <row r="49" spans="2:38" ht="8" x14ac:dyDescent="0.2">
      <c r="B49" s="42" t="s">
        <v>444</v>
      </c>
      <c r="C49" s="42" t="s">
        <v>497</v>
      </c>
      <c r="D49" s="43"/>
      <c r="E49" s="43"/>
      <c r="F49" s="43">
        <f>N49+T49+Z49+AF49+AL49</f>
        <v>0</v>
      </c>
      <c r="G49" s="43">
        <f>I49+O49+U49+AA49+AG49</f>
        <v>0</v>
      </c>
      <c r="H49" s="44">
        <f>AVERAGE(I49,O49,U49,AA49,AG49)</f>
        <v>0</v>
      </c>
      <c r="I49" s="45">
        <v>0</v>
      </c>
      <c r="J49" s="45">
        <v>0</v>
      </c>
      <c r="K49" s="45">
        <v>0</v>
      </c>
      <c r="L49" s="45">
        <f>I49+0.0001*J49+0.00000001*K49</f>
        <v>0</v>
      </c>
      <c r="M49" s="45">
        <f>RANK(L49,L$47:L$49)</f>
        <v>3</v>
      </c>
      <c r="N49" s="45">
        <f>IF(M49&lt;4,4-M49,0)*IF(L49=0,0,1)</f>
        <v>0</v>
      </c>
      <c r="O49" s="43">
        <v>0</v>
      </c>
      <c r="P49" s="43">
        <v>0</v>
      </c>
      <c r="Q49" s="43">
        <v>0</v>
      </c>
      <c r="R49" s="43">
        <f>O49+0.0001*P49+0.00000001*Q49</f>
        <v>0</v>
      </c>
      <c r="S49" s="43">
        <f>RANK(R49,R$47:R$49)</f>
        <v>3</v>
      </c>
      <c r="T49" s="43">
        <f>IF(S49&lt;4,4-S49,0)*IF(R49=0,0,1)</f>
        <v>0</v>
      </c>
      <c r="U49" s="45">
        <v>0</v>
      </c>
      <c r="V49" s="45">
        <v>0</v>
      </c>
      <c r="W49" s="45">
        <v>0</v>
      </c>
      <c r="X49" s="45">
        <f>U49+0.0001*V49+0.00000001*W49</f>
        <v>0</v>
      </c>
      <c r="Y49" s="45">
        <f>RANK(X49,X$47:X$49)</f>
        <v>3</v>
      </c>
      <c r="Z49" s="45">
        <f>IF(Y49&lt;4,4-Y49,0)*IF(X49=0,0,1)</f>
        <v>0</v>
      </c>
      <c r="AA49" s="43">
        <v>0</v>
      </c>
      <c r="AB49" s="43">
        <v>0</v>
      </c>
      <c r="AC49" s="43">
        <v>0</v>
      </c>
      <c r="AD49" s="43">
        <f>AA49+0.0001*AB49+0.00000001*AC49</f>
        <v>0</v>
      </c>
      <c r="AE49" s="43">
        <f>RANK(AD49,AD$47:AD$49)</f>
        <v>3</v>
      </c>
      <c r="AF49" s="43">
        <f>IF(AE49&lt;4,4-AE49,0)*IF(AD49=0,0,1)</f>
        <v>0</v>
      </c>
      <c r="AG49" s="45"/>
      <c r="AH49" s="45"/>
      <c r="AI49" s="45"/>
      <c r="AJ49" s="45">
        <f>AG49+0.0001*AH49+0.00000001*AI49</f>
        <v>0</v>
      </c>
      <c r="AK49" s="45">
        <f>RANK(AJ49,AJ$47:AJ$49)</f>
        <v>3</v>
      </c>
      <c r="AL49" s="45">
        <f>IF(AK49&lt;4,4-AK49,0)*IF(AJ49=0,0,1)</f>
        <v>0</v>
      </c>
    </row>
    <row r="50" spans="2:38" ht="8.25" hidden="1" customHeight="1" x14ac:dyDescent="0.2"/>
    <row r="51" spans="2:38" ht="8.25" hidden="1" customHeight="1" x14ac:dyDescent="0.2"/>
    <row r="52" spans="2:38" ht="8.25" hidden="1" customHeight="1" x14ac:dyDescent="0.2"/>
    <row r="53" spans="2:38" ht="8.25" hidden="1" customHeight="1" x14ac:dyDescent="0.2"/>
    <row r="54" spans="2:38" ht="8.25" hidden="1" customHeight="1" x14ac:dyDescent="0.2"/>
    <row r="55" spans="2:38" ht="8.25" hidden="1" customHeight="1" x14ac:dyDescent="0.2"/>
    <row r="56" spans="2:38" ht="8.25" hidden="1" customHeight="1" x14ac:dyDescent="0.2"/>
    <row r="57" spans="2:38" ht="8.25" hidden="1" customHeight="1" x14ac:dyDescent="0.2"/>
    <row r="58" spans="2:38" ht="8.25" hidden="1" customHeight="1" x14ac:dyDescent="0.2"/>
    <row r="59" spans="2:38" ht="8.25" hidden="1" customHeight="1" x14ac:dyDescent="0.2"/>
    <row r="60" spans="2:38" ht="8.25" hidden="1" customHeight="1" x14ac:dyDescent="0.2"/>
    <row r="61" spans="2:38" ht="8.25" hidden="1" customHeight="1" x14ac:dyDescent="0.2"/>
    <row r="62" spans="2:38" ht="8.25" hidden="1" customHeight="1" x14ac:dyDescent="0.2"/>
    <row r="63" spans="2:38" ht="8.25" hidden="1" customHeight="1" x14ac:dyDescent="0.2"/>
    <row r="64" spans="2:38" ht="8.25" hidden="1" customHeight="1" x14ac:dyDescent="0.2"/>
    <row r="65" ht="8.25" hidden="1" customHeight="1" x14ac:dyDescent="0.2"/>
    <row r="66" ht="8.25" hidden="1" customHeight="1" x14ac:dyDescent="0.2"/>
    <row r="67" ht="8.25" hidden="1" customHeight="1" x14ac:dyDescent="0.2"/>
    <row r="68" ht="8.25" hidden="1" customHeight="1" x14ac:dyDescent="0.2"/>
    <row r="69" ht="8.25" hidden="1" customHeight="1" x14ac:dyDescent="0.2"/>
    <row r="70" ht="8.25" hidden="1" customHeight="1" x14ac:dyDescent="0.2"/>
    <row r="71" ht="8.25" hidden="1" customHeight="1" x14ac:dyDescent="0.2"/>
    <row r="72" ht="8.25" hidden="1" customHeight="1" x14ac:dyDescent="0.2"/>
    <row r="73" ht="8.25" hidden="1" customHeight="1" x14ac:dyDescent="0.2"/>
    <row r="74" ht="8.25" hidden="1" customHeight="1" x14ac:dyDescent="0.2"/>
    <row r="75" ht="8.25" hidden="1" customHeight="1" x14ac:dyDescent="0.2"/>
    <row r="76" ht="8.25" hidden="1" customHeight="1" x14ac:dyDescent="0.2"/>
    <row r="77" ht="8.25" hidden="1" customHeight="1" x14ac:dyDescent="0.2"/>
    <row r="78" ht="8.25" hidden="1" customHeight="1" x14ac:dyDescent="0.2"/>
    <row r="79" ht="8.25" hidden="1" customHeight="1" x14ac:dyDescent="0.2"/>
    <row r="80" ht="8.25" hidden="1" customHeight="1" x14ac:dyDescent="0.2"/>
    <row r="81" ht="8.25" hidden="1" customHeight="1" x14ac:dyDescent="0.2"/>
    <row r="82" ht="8.25" hidden="1" customHeight="1" x14ac:dyDescent="0.2"/>
    <row r="83" ht="8.25" hidden="1" customHeight="1" x14ac:dyDescent="0.2"/>
    <row r="84" ht="8.25" hidden="1" customHeight="1" x14ac:dyDescent="0.2"/>
    <row r="85" ht="8.25" hidden="1" customHeight="1" x14ac:dyDescent="0.2"/>
  </sheetData>
  <mergeCells count="25">
    <mergeCell ref="AG15:AL15"/>
    <mergeCell ref="I4:N4"/>
    <mergeCell ref="O4:T4"/>
    <mergeCell ref="U4:Z4"/>
    <mergeCell ref="AA4:AF4"/>
    <mergeCell ref="AG35:AL35"/>
    <mergeCell ref="I26:N26"/>
    <mergeCell ref="O26:T26"/>
    <mergeCell ref="U26:Z26"/>
    <mergeCell ref="AA26:AF26"/>
    <mergeCell ref="AG4:AL4"/>
    <mergeCell ref="I15:N15"/>
    <mergeCell ref="O15:T15"/>
    <mergeCell ref="U15:Z15"/>
    <mergeCell ref="AA15:AF15"/>
    <mergeCell ref="AG44:AL44"/>
    <mergeCell ref="I44:N44"/>
    <mergeCell ref="O44:T44"/>
    <mergeCell ref="U44:Z44"/>
    <mergeCell ref="AA44:AF44"/>
    <mergeCell ref="AG26:AL26"/>
    <mergeCell ref="I35:N35"/>
    <mergeCell ref="O35:T35"/>
    <mergeCell ref="U35:Z35"/>
    <mergeCell ref="AA35:AF35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F85"/>
  <sheetViews>
    <sheetView tabSelected="1" workbookViewId="0">
      <pane xSplit="8" ySplit="6" topLeftCell="AF7" activePane="bottomRight" state="frozen"/>
      <selection pane="topRight" activeCell="I1" sqref="I1"/>
      <selection pane="bottomLeft" activeCell="A7" sqref="A7"/>
      <selection pane="bottomRight" activeCell="N8" sqref="N8"/>
    </sheetView>
  </sheetViews>
  <sheetFormatPr defaultColWidth="0" defaultRowHeight="8" zeroHeight="1" x14ac:dyDescent="0.2"/>
  <cols>
    <col min="1" max="1" width="0.1640625" customWidth="1"/>
    <col min="2" max="2" width="14.83203125" bestFit="1" customWidth="1"/>
    <col min="3" max="3" width="12" bestFit="1" customWidth="1"/>
    <col min="4" max="4" width="8.1640625" bestFit="1" customWidth="1"/>
    <col min="5" max="5" width="5.1640625" bestFit="1" customWidth="1"/>
    <col min="6" max="6" width="6.6640625" bestFit="1" customWidth="1"/>
    <col min="7" max="7" width="11.33203125" bestFit="1" customWidth="1"/>
    <col min="8" max="8" width="8.6640625" bestFit="1" customWidth="1"/>
    <col min="9" max="9" width="7" customWidth="1"/>
    <col min="10" max="10" width="5.33203125" customWidth="1"/>
    <col min="11" max="11" width="7.1640625" customWidth="1"/>
    <col min="12" max="12" width="12.33203125" customWidth="1"/>
    <col min="13" max="13" width="6.1640625" customWidth="1"/>
    <col min="14" max="14" width="4.83203125" customWidth="1"/>
    <col min="15" max="15" width="7" customWidth="1"/>
    <col min="16" max="16" width="5.33203125" customWidth="1"/>
    <col min="17" max="18" width="7.1640625" customWidth="1"/>
    <col min="19" max="19" width="6.1640625" customWidth="1"/>
    <col min="20" max="20" width="4.83203125" customWidth="1"/>
    <col min="21" max="21" width="7" customWidth="1"/>
    <col min="22" max="22" width="5.33203125" customWidth="1"/>
    <col min="23" max="24" width="7.1640625" customWidth="1"/>
    <col min="25" max="25" width="6.1640625" customWidth="1"/>
    <col min="26" max="26" width="4.83203125" customWidth="1"/>
    <col min="27" max="27" width="7" customWidth="1"/>
    <col min="28" max="28" width="5.33203125" customWidth="1"/>
    <col min="29" max="30" width="7.1640625" customWidth="1"/>
    <col min="31" max="31" width="6.1640625" customWidth="1"/>
    <col min="32" max="32" width="5.6640625" customWidth="1"/>
    <col min="33" max="33" width="7" bestFit="1" customWidth="1"/>
    <col min="34" max="34" width="5.33203125" bestFit="1" customWidth="1"/>
    <col min="35" max="35" width="7.1640625" bestFit="1" customWidth="1"/>
    <col min="36" max="36" width="9.6640625" customWidth="1"/>
    <col min="37" max="37" width="6.1640625" bestFit="1" customWidth="1"/>
    <col min="38" max="38" width="4.83203125" bestFit="1" customWidth="1"/>
  </cols>
  <sheetData>
    <row r="1" spans="2:58" ht="0.75" customHeight="1" x14ac:dyDescent="0.2"/>
    <row r="2" spans="2:58" ht="0.75" customHeight="1" x14ac:dyDescent="0.2"/>
    <row r="3" spans="2:58" ht="0.75" customHeight="1" x14ac:dyDescent="0.2"/>
    <row r="4" spans="2:58" ht="11.5" x14ac:dyDescent="0.25">
      <c r="B4" s="47" t="s">
        <v>485</v>
      </c>
      <c r="C4" s="23"/>
      <c r="D4" s="23"/>
      <c r="E4" s="23"/>
      <c r="F4" s="23"/>
      <c r="G4" s="23"/>
      <c r="H4" s="23"/>
      <c r="I4" s="69" t="s">
        <v>398</v>
      </c>
      <c r="J4" s="69"/>
      <c r="K4" s="69"/>
      <c r="L4" s="69"/>
      <c r="M4" s="69"/>
      <c r="N4" s="69"/>
      <c r="O4" s="70" t="s">
        <v>309</v>
      </c>
      <c r="P4" s="70"/>
      <c r="Q4" s="70"/>
      <c r="R4" s="70"/>
      <c r="S4" s="70"/>
      <c r="T4" s="70"/>
      <c r="U4" s="69" t="s">
        <v>12</v>
      </c>
      <c r="V4" s="69"/>
      <c r="W4" s="69"/>
      <c r="X4" s="69"/>
      <c r="Y4" s="69"/>
      <c r="Z4" s="69"/>
      <c r="AA4" s="70" t="s">
        <v>187</v>
      </c>
      <c r="AB4" s="70"/>
      <c r="AC4" s="70"/>
      <c r="AD4" s="70"/>
      <c r="AE4" s="70"/>
      <c r="AF4" s="70"/>
      <c r="AG4" s="69" t="s">
        <v>451</v>
      </c>
      <c r="AH4" s="69"/>
      <c r="AI4" s="69"/>
      <c r="AJ4" s="69"/>
      <c r="AK4" s="69"/>
      <c r="AL4" s="69"/>
    </row>
    <row r="5" spans="2:58" s="19" customFormat="1" ht="0.75" customHeight="1" x14ac:dyDescent="0.2">
      <c r="B5" s="24"/>
      <c r="C5" s="24"/>
      <c r="D5" s="24"/>
      <c r="E5" s="24"/>
      <c r="F5" s="24"/>
      <c r="G5" s="24"/>
      <c r="H5" s="24"/>
      <c r="I5" s="25"/>
      <c r="J5" s="25"/>
      <c r="K5" s="25"/>
      <c r="L5" s="25"/>
      <c r="M5" s="25"/>
      <c r="N5" s="25"/>
      <c r="O5" s="24"/>
      <c r="P5" s="24"/>
      <c r="Q5" s="24"/>
      <c r="R5" s="24"/>
      <c r="S5" s="24"/>
      <c r="T5" s="24"/>
      <c r="U5" s="25"/>
      <c r="V5" s="25"/>
      <c r="W5" s="25"/>
      <c r="X5" s="25"/>
      <c r="Y5" s="25"/>
      <c r="Z5" s="25"/>
      <c r="AA5" s="24"/>
      <c r="AB5" s="24"/>
      <c r="AC5" s="24"/>
      <c r="AD5" s="24"/>
      <c r="AE5" s="24"/>
      <c r="AF5" s="24"/>
      <c r="AG5" s="25"/>
      <c r="AH5" s="25"/>
      <c r="AI5" s="25"/>
      <c r="AJ5" s="25"/>
      <c r="AK5" s="25"/>
      <c r="AL5" s="25"/>
    </row>
    <row r="6" spans="2:58" s="20" customFormat="1" ht="48" x14ac:dyDescent="0.2">
      <c r="B6" s="26" t="s">
        <v>2</v>
      </c>
      <c r="C6" s="26" t="s">
        <v>3</v>
      </c>
      <c r="D6" s="26" t="s">
        <v>449</v>
      </c>
      <c r="E6" s="26" t="s">
        <v>450</v>
      </c>
      <c r="F6" s="26" t="s">
        <v>470</v>
      </c>
      <c r="G6" s="26" t="s">
        <v>469</v>
      </c>
      <c r="H6" s="26" t="s">
        <v>471</v>
      </c>
      <c r="I6" s="27" t="s">
        <v>472</v>
      </c>
      <c r="J6" s="27" t="s">
        <v>473</v>
      </c>
      <c r="K6" s="27" t="s">
        <v>474</v>
      </c>
      <c r="L6" s="27" t="s">
        <v>452</v>
      </c>
      <c r="M6" s="27" t="s">
        <v>475</v>
      </c>
      <c r="N6" s="27" t="s">
        <v>476</v>
      </c>
      <c r="O6" s="26" t="s">
        <v>457</v>
      </c>
      <c r="P6" s="26" t="s">
        <v>458</v>
      </c>
      <c r="Q6" s="26" t="s">
        <v>459</v>
      </c>
      <c r="R6" s="26" t="s">
        <v>453</v>
      </c>
      <c r="S6" s="26" t="s">
        <v>477</v>
      </c>
      <c r="T6" s="26" t="s">
        <v>478</v>
      </c>
      <c r="U6" s="27" t="s">
        <v>460</v>
      </c>
      <c r="V6" s="27" t="s">
        <v>461</v>
      </c>
      <c r="W6" s="27" t="s">
        <v>462</v>
      </c>
      <c r="X6" s="27" t="s">
        <v>454</v>
      </c>
      <c r="Y6" s="27" t="s">
        <v>479</v>
      </c>
      <c r="Z6" s="27" t="s">
        <v>480</v>
      </c>
      <c r="AA6" s="26" t="s">
        <v>463</v>
      </c>
      <c r="AB6" s="26" t="s">
        <v>464</v>
      </c>
      <c r="AC6" s="26" t="s">
        <v>465</v>
      </c>
      <c r="AD6" s="26" t="s">
        <v>455</v>
      </c>
      <c r="AE6" s="26" t="s">
        <v>481</v>
      </c>
      <c r="AF6" s="26" t="s">
        <v>482</v>
      </c>
      <c r="AG6" s="27" t="s">
        <v>466</v>
      </c>
      <c r="AH6" s="27" t="s">
        <v>467</v>
      </c>
      <c r="AI6" s="27" t="s">
        <v>468</v>
      </c>
      <c r="AJ6" s="27" t="s">
        <v>456</v>
      </c>
      <c r="AK6" s="27" t="s">
        <v>483</v>
      </c>
      <c r="AL6" s="27" t="s">
        <v>484</v>
      </c>
      <c r="BE6" s="20" t="s">
        <v>466</v>
      </c>
      <c r="BF6" s="20" t="s">
        <v>467</v>
      </c>
    </row>
    <row r="7" spans="2:58" x14ac:dyDescent="0.2">
      <c r="B7" s="28" t="s">
        <v>78</v>
      </c>
      <c r="C7" s="28" t="s">
        <v>79</v>
      </c>
      <c r="D7" s="29" t="s">
        <v>15</v>
      </c>
      <c r="E7" s="29" t="s">
        <v>17</v>
      </c>
      <c r="F7" s="29">
        <f>N7+T7+Z7+AF7+AL7</f>
        <v>50</v>
      </c>
      <c r="G7" s="29">
        <f>I7+O7+U7+AA7+AG7</f>
        <v>2671</v>
      </c>
      <c r="H7" s="30">
        <f>AVERAGE(I7,O7,U7,AA7,AG7)</f>
        <v>534.20000000000005</v>
      </c>
      <c r="I7" s="31">
        <v>538</v>
      </c>
      <c r="J7" s="31">
        <v>60</v>
      </c>
      <c r="K7" s="31">
        <v>23</v>
      </c>
      <c r="L7" s="31">
        <f>I7+0.0001*J7+0.00000001*K7</f>
        <v>538.00600022999993</v>
      </c>
      <c r="M7" s="31">
        <f>RANK(L7,L$7:L$27)</f>
        <v>1</v>
      </c>
      <c r="N7" s="31">
        <f>IF(M7&lt;11,11-M7,0)*IF(L7=0,0,1)</f>
        <v>10</v>
      </c>
      <c r="O7" s="29">
        <v>520</v>
      </c>
      <c r="P7" s="29">
        <v>60</v>
      </c>
      <c r="Q7" s="29">
        <v>13</v>
      </c>
      <c r="R7" s="29">
        <f>O7+0.0001*P7+0.00000001*Q7</f>
        <v>520.00600012999996</v>
      </c>
      <c r="S7" s="29">
        <f>RANK(R7,R$7:R$27)</f>
        <v>1</v>
      </c>
      <c r="T7" s="29">
        <f>IF(S7&lt;11,11-S7,0)*IF(R7=0,0,1)</f>
        <v>10</v>
      </c>
      <c r="U7" s="31">
        <v>517</v>
      </c>
      <c r="V7" s="31">
        <v>60</v>
      </c>
      <c r="W7" s="31">
        <v>12</v>
      </c>
      <c r="X7" s="31">
        <f>U7+0.0001*V7+0.00000001*W7</f>
        <v>517.00600011999995</v>
      </c>
      <c r="Y7" s="31">
        <f>RANK(X7,X$7:X$27)</f>
        <v>1</v>
      </c>
      <c r="Z7" s="31">
        <f>IF(Y7&lt;11,11-Y7,0)*IF(X7=0,0,1)</f>
        <v>10</v>
      </c>
      <c r="AA7" s="29">
        <v>551</v>
      </c>
      <c r="AB7" s="29">
        <v>60</v>
      </c>
      <c r="AC7" s="29">
        <v>26</v>
      </c>
      <c r="AD7" s="29">
        <f>AA7+0.0001*AB7+0.00000001*AC7</f>
        <v>551.00600025999995</v>
      </c>
      <c r="AE7" s="29">
        <f>RANK(AD7,AD$7:AD$27)</f>
        <v>1</v>
      </c>
      <c r="AF7" s="29">
        <f>IF(AE7&lt;11,11-AE7,0)*IF(AD7=0,0,1)</f>
        <v>10</v>
      </c>
      <c r="AG7" s="32">
        <v>545</v>
      </c>
      <c r="AH7" s="32">
        <v>60</v>
      </c>
      <c r="AI7" s="32">
        <v>27</v>
      </c>
      <c r="AJ7" s="31">
        <f>AG7+0.0001*AH7+0.00000001*AI7</f>
        <v>545.00600026999996</v>
      </c>
      <c r="AK7" s="31">
        <f>RANK(AJ7,AJ$7:AJ$27)</f>
        <v>1</v>
      </c>
      <c r="AL7" s="31">
        <f>IF(AK7&lt;11,11-AK7,0)*IF(AJ7=0,0,1)</f>
        <v>10</v>
      </c>
    </row>
    <row r="8" spans="2:58" x14ac:dyDescent="0.2">
      <c r="B8" s="28" t="s">
        <v>238</v>
      </c>
      <c r="C8" s="28" t="s">
        <v>79</v>
      </c>
      <c r="D8" s="29" t="s">
        <v>22</v>
      </c>
      <c r="E8" s="29" t="s">
        <v>17</v>
      </c>
      <c r="F8" s="29">
        <f t="shared" ref="F8:F27" si="0">N8+T8+Z8+AF8+AL8</f>
        <v>41</v>
      </c>
      <c r="G8" s="29">
        <f t="shared" ref="G8:G27" si="1">I8+O8+U8+AA8+AG8</f>
        <v>2137</v>
      </c>
      <c r="H8" s="30">
        <f t="shared" ref="H8:H27" si="2">AVERAGE(I8,O8,U8,AA8,AG8)</f>
        <v>427.4</v>
      </c>
      <c r="I8" s="31">
        <v>385</v>
      </c>
      <c r="J8" s="31">
        <v>60</v>
      </c>
      <c r="K8" s="31">
        <v>2</v>
      </c>
      <c r="L8" s="31">
        <f t="shared" ref="L8:L27" si="3">I8+0.0001*J8+0.00000001*K8</f>
        <v>385.00600001999999</v>
      </c>
      <c r="M8" s="31">
        <f t="shared" ref="M8:M27" si="4">RANK(L8,L$7:L$27)</f>
        <v>2</v>
      </c>
      <c r="N8" s="31">
        <f t="shared" ref="N8:N27" si="5">IF(M8&lt;11,11-M8,0)*IF(L8=0,0,1)</f>
        <v>9</v>
      </c>
      <c r="O8" s="29">
        <v>420</v>
      </c>
      <c r="P8" s="29">
        <v>60</v>
      </c>
      <c r="Q8" s="29">
        <v>2</v>
      </c>
      <c r="R8" s="29">
        <f t="shared" ref="R8:R27" si="6">O8+0.0001*P8+0.00000001*Q8</f>
        <v>420.00600001999999</v>
      </c>
      <c r="S8" s="29">
        <f t="shared" ref="S8:S27" si="7">RANK(R8,R$7:R$27)</f>
        <v>4</v>
      </c>
      <c r="T8" s="29">
        <f t="shared" ref="T8:T27" si="8">IF(S8&lt;11,11-S8,0)*IF(R8=0,0,1)</f>
        <v>7</v>
      </c>
      <c r="U8" s="31">
        <v>433</v>
      </c>
      <c r="V8" s="31">
        <v>60</v>
      </c>
      <c r="W8" s="31">
        <v>7</v>
      </c>
      <c r="X8" s="31">
        <f t="shared" ref="X8:X27" si="9">U8+0.0001*V8+0.00000001*W8</f>
        <v>433.00600006999997</v>
      </c>
      <c r="Y8" s="31">
        <f t="shared" ref="Y8:Y27" si="10">RANK(X8,X$7:X$27)</f>
        <v>2</v>
      </c>
      <c r="Z8" s="31">
        <f t="shared" ref="Z8:Z27" si="11">IF(Y8&lt;11,11-Y8,0)*IF(X8=0,0,1)</f>
        <v>9</v>
      </c>
      <c r="AA8" s="29">
        <v>452</v>
      </c>
      <c r="AB8" s="29">
        <v>60</v>
      </c>
      <c r="AC8" s="29">
        <v>5</v>
      </c>
      <c r="AD8" s="29">
        <f t="shared" ref="AD8:AD27" si="12">AA8+0.0001*AB8+0.00000001*AC8</f>
        <v>452.00600004999995</v>
      </c>
      <c r="AE8" s="29">
        <f t="shared" ref="AE8:AE27" si="13">RANK(AD8,AD$7:AD$27)</f>
        <v>3</v>
      </c>
      <c r="AF8" s="29">
        <f t="shared" ref="AF8:AF27" si="14">IF(AE8&lt;11,11-AE8,0)*IF(AD8=0,0,1)</f>
        <v>8</v>
      </c>
      <c r="AG8" s="32">
        <v>447</v>
      </c>
      <c r="AH8" s="32">
        <v>59</v>
      </c>
      <c r="AI8" s="32">
        <v>6</v>
      </c>
      <c r="AJ8" s="31">
        <f t="shared" ref="AJ8:AJ27" si="15">AG8+0.0001*AH8+0.00000001*AI8</f>
        <v>447.00590005999999</v>
      </c>
      <c r="AK8" s="31">
        <f t="shared" ref="AK8:AK27" si="16">RANK(AJ8,AJ$7:AJ$27)</f>
        <v>3</v>
      </c>
      <c r="AL8" s="31">
        <f t="shared" ref="AL8:AL27" si="17">IF(AK8&lt;11,11-AK8,0)*IF(AJ8=0,0,1)</f>
        <v>8</v>
      </c>
    </row>
    <row r="9" spans="2:58" x14ac:dyDescent="0.2">
      <c r="B9" s="28" t="s">
        <v>157</v>
      </c>
      <c r="C9" s="28" t="s">
        <v>24</v>
      </c>
      <c r="D9" s="29" t="s">
        <v>15</v>
      </c>
      <c r="E9" s="29" t="s">
        <v>53</v>
      </c>
      <c r="F9" s="29">
        <f t="shared" si="0"/>
        <v>21</v>
      </c>
      <c r="G9" s="29">
        <f t="shared" si="1"/>
        <v>1056</v>
      </c>
      <c r="H9" s="30">
        <f t="shared" si="2"/>
        <v>352</v>
      </c>
      <c r="I9" s="31">
        <v>324</v>
      </c>
      <c r="J9" s="31">
        <v>56</v>
      </c>
      <c r="K9" s="31">
        <v>3</v>
      </c>
      <c r="L9" s="31">
        <f t="shared" si="3"/>
        <v>324.00560003000004</v>
      </c>
      <c r="M9" s="31">
        <f t="shared" si="4"/>
        <v>4</v>
      </c>
      <c r="N9" s="31">
        <f t="shared" si="5"/>
        <v>7</v>
      </c>
      <c r="O9" s="29">
        <v>373</v>
      </c>
      <c r="P9" s="29">
        <v>57</v>
      </c>
      <c r="Q9" s="29">
        <v>4</v>
      </c>
      <c r="R9" s="29">
        <f t="shared" si="6"/>
        <v>373.00570003999997</v>
      </c>
      <c r="S9" s="29">
        <f t="shared" si="7"/>
        <v>5</v>
      </c>
      <c r="T9" s="29">
        <f t="shared" si="8"/>
        <v>6</v>
      </c>
      <c r="U9" s="31">
        <v>359</v>
      </c>
      <c r="V9" s="31">
        <v>56</v>
      </c>
      <c r="W9" s="31">
        <v>3</v>
      </c>
      <c r="X9" s="31">
        <f t="shared" si="9"/>
        <v>359.00560003000004</v>
      </c>
      <c r="Y9" s="31">
        <f t="shared" si="10"/>
        <v>3</v>
      </c>
      <c r="Z9" s="31">
        <f t="shared" si="11"/>
        <v>8</v>
      </c>
      <c r="AA9" s="23"/>
      <c r="AB9" s="23"/>
      <c r="AC9" s="23"/>
      <c r="AD9" s="29">
        <f t="shared" si="12"/>
        <v>0</v>
      </c>
      <c r="AE9" s="29">
        <f t="shared" si="13"/>
        <v>7</v>
      </c>
      <c r="AF9" s="29">
        <f t="shared" si="14"/>
        <v>0</v>
      </c>
      <c r="AG9" s="32"/>
      <c r="AH9" s="32"/>
      <c r="AI9" s="32"/>
      <c r="AJ9" s="31">
        <f t="shared" si="15"/>
        <v>0</v>
      </c>
      <c r="AK9" s="31">
        <f t="shared" si="16"/>
        <v>8</v>
      </c>
      <c r="AL9" s="31">
        <f t="shared" si="17"/>
        <v>0</v>
      </c>
    </row>
    <row r="10" spans="2:58" x14ac:dyDescent="0.2">
      <c r="B10" s="28" t="s">
        <v>171</v>
      </c>
      <c r="C10" s="28" t="s">
        <v>79</v>
      </c>
      <c r="D10" s="29" t="s">
        <v>15</v>
      </c>
      <c r="E10" s="29" t="s">
        <v>53</v>
      </c>
      <c r="F10" s="29">
        <f t="shared" si="0"/>
        <v>18</v>
      </c>
      <c r="G10" s="29">
        <f t="shared" si="1"/>
        <v>947</v>
      </c>
      <c r="H10" s="30">
        <f t="shared" si="2"/>
        <v>315.66666666666669</v>
      </c>
      <c r="I10" s="31">
        <v>197</v>
      </c>
      <c r="J10" s="31">
        <v>37</v>
      </c>
      <c r="K10" s="31">
        <v>1</v>
      </c>
      <c r="L10" s="31">
        <f t="shared" si="3"/>
        <v>197.00370001000002</v>
      </c>
      <c r="M10" s="31">
        <f t="shared" si="4"/>
        <v>7</v>
      </c>
      <c r="N10" s="31">
        <f t="shared" si="5"/>
        <v>4</v>
      </c>
      <c r="O10" s="29">
        <v>424</v>
      </c>
      <c r="P10" s="29">
        <v>60</v>
      </c>
      <c r="Q10" s="29">
        <v>6</v>
      </c>
      <c r="R10" s="29">
        <f t="shared" si="6"/>
        <v>424.00600005999996</v>
      </c>
      <c r="S10" s="29">
        <f t="shared" si="7"/>
        <v>3</v>
      </c>
      <c r="T10" s="29">
        <f t="shared" si="8"/>
        <v>8</v>
      </c>
      <c r="U10" s="31">
        <v>326</v>
      </c>
      <c r="V10" s="31">
        <v>60</v>
      </c>
      <c r="W10" s="31">
        <v>4</v>
      </c>
      <c r="X10" s="31">
        <f t="shared" si="9"/>
        <v>326.00600003999995</v>
      </c>
      <c r="Y10" s="31">
        <f t="shared" si="10"/>
        <v>5</v>
      </c>
      <c r="Z10" s="31">
        <f t="shared" si="11"/>
        <v>6</v>
      </c>
      <c r="AA10" s="23"/>
      <c r="AB10" s="23"/>
      <c r="AC10" s="23"/>
      <c r="AD10" s="29">
        <f t="shared" si="12"/>
        <v>0</v>
      </c>
      <c r="AE10" s="29">
        <f t="shared" si="13"/>
        <v>7</v>
      </c>
      <c r="AF10" s="29">
        <f t="shared" si="14"/>
        <v>0</v>
      </c>
      <c r="AG10" s="32"/>
      <c r="AH10" s="32"/>
      <c r="AI10" s="32"/>
      <c r="AJ10" s="31">
        <f t="shared" si="15"/>
        <v>0</v>
      </c>
      <c r="AK10" s="31">
        <f t="shared" si="16"/>
        <v>8</v>
      </c>
      <c r="AL10" s="31">
        <f t="shared" si="17"/>
        <v>0</v>
      </c>
    </row>
    <row r="11" spans="2:58" x14ac:dyDescent="0.2">
      <c r="B11" s="28" t="s">
        <v>160</v>
      </c>
      <c r="C11" s="28" t="s">
        <v>79</v>
      </c>
      <c r="D11" s="29" t="s">
        <v>22</v>
      </c>
      <c r="E11" s="29" t="s">
        <v>53</v>
      </c>
      <c r="F11" s="29">
        <f t="shared" si="0"/>
        <v>18</v>
      </c>
      <c r="G11" s="29">
        <f t="shared" si="1"/>
        <v>1292</v>
      </c>
      <c r="H11" s="30">
        <f t="shared" si="2"/>
        <v>258.39999999999998</v>
      </c>
      <c r="I11" s="31">
        <v>100</v>
      </c>
      <c r="J11" s="31">
        <v>22</v>
      </c>
      <c r="K11" s="31">
        <v>1</v>
      </c>
      <c r="L11" s="31">
        <f t="shared" si="3"/>
        <v>100.00220001</v>
      </c>
      <c r="M11" s="31">
        <f t="shared" si="4"/>
        <v>11</v>
      </c>
      <c r="N11" s="31">
        <f t="shared" si="5"/>
        <v>0</v>
      </c>
      <c r="O11" s="29">
        <v>169</v>
      </c>
      <c r="P11" s="29">
        <v>29</v>
      </c>
      <c r="Q11" s="29">
        <v>2</v>
      </c>
      <c r="R11" s="29">
        <f t="shared" si="6"/>
        <v>169.00290002</v>
      </c>
      <c r="S11" s="29">
        <f t="shared" si="7"/>
        <v>11</v>
      </c>
      <c r="T11" s="29">
        <f t="shared" si="8"/>
        <v>0</v>
      </c>
      <c r="U11" s="31">
        <v>352</v>
      </c>
      <c r="V11" s="31">
        <v>57</v>
      </c>
      <c r="W11" s="31">
        <v>6</v>
      </c>
      <c r="X11" s="31">
        <f t="shared" si="9"/>
        <v>352.00570005999998</v>
      </c>
      <c r="Y11" s="31">
        <f t="shared" si="10"/>
        <v>4</v>
      </c>
      <c r="Z11" s="31">
        <f t="shared" si="11"/>
        <v>7</v>
      </c>
      <c r="AA11" s="29">
        <v>419</v>
      </c>
      <c r="AB11" s="29">
        <v>60</v>
      </c>
      <c r="AC11" s="29">
        <v>4</v>
      </c>
      <c r="AD11" s="29">
        <f t="shared" si="12"/>
        <v>419.00600003999995</v>
      </c>
      <c r="AE11" s="29">
        <f t="shared" si="13"/>
        <v>5</v>
      </c>
      <c r="AF11" s="29">
        <f t="shared" si="14"/>
        <v>6</v>
      </c>
      <c r="AG11" s="32">
        <v>252</v>
      </c>
      <c r="AH11" s="32">
        <v>50</v>
      </c>
      <c r="AI11" s="32">
        <v>0</v>
      </c>
      <c r="AJ11" s="31">
        <f t="shared" si="15"/>
        <v>252.005</v>
      </c>
      <c r="AK11" s="31">
        <f t="shared" si="16"/>
        <v>6</v>
      </c>
      <c r="AL11" s="31">
        <f t="shared" si="17"/>
        <v>5</v>
      </c>
    </row>
    <row r="12" spans="2:58" x14ac:dyDescent="0.2">
      <c r="B12" s="28" t="s">
        <v>165</v>
      </c>
      <c r="C12" s="28" t="s">
        <v>24</v>
      </c>
      <c r="D12" s="29" t="s">
        <v>15</v>
      </c>
      <c r="E12" s="29" t="s">
        <v>17</v>
      </c>
      <c r="F12" s="29">
        <f t="shared" si="0"/>
        <v>11</v>
      </c>
      <c r="G12" s="29">
        <f t="shared" si="1"/>
        <v>607</v>
      </c>
      <c r="H12" s="30">
        <f t="shared" si="2"/>
        <v>303.5</v>
      </c>
      <c r="I12" s="31">
        <v>332</v>
      </c>
      <c r="J12" s="31">
        <v>59</v>
      </c>
      <c r="K12" s="31">
        <v>3</v>
      </c>
      <c r="L12" s="31">
        <f t="shared" si="3"/>
        <v>332.00590003000002</v>
      </c>
      <c r="M12" s="31">
        <f t="shared" si="4"/>
        <v>3</v>
      </c>
      <c r="N12" s="31">
        <f t="shared" si="5"/>
        <v>8</v>
      </c>
      <c r="O12" s="29">
        <v>275</v>
      </c>
      <c r="P12" s="29">
        <v>53</v>
      </c>
      <c r="Q12" s="29">
        <v>2</v>
      </c>
      <c r="R12" s="29">
        <f t="shared" si="6"/>
        <v>275.00530001999999</v>
      </c>
      <c r="S12" s="29">
        <f t="shared" si="7"/>
        <v>8</v>
      </c>
      <c r="T12" s="29">
        <f t="shared" si="8"/>
        <v>3</v>
      </c>
      <c r="U12" s="32"/>
      <c r="V12" s="32"/>
      <c r="W12" s="32"/>
      <c r="X12" s="31">
        <f t="shared" si="9"/>
        <v>0</v>
      </c>
      <c r="Y12" s="31">
        <f t="shared" si="10"/>
        <v>10</v>
      </c>
      <c r="Z12" s="31">
        <f t="shared" si="11"/>
        <v>0</v>
      </c>
      <c r="AA12" s="23"/>
      <c r="AB12" s="23"/>
      <c r="AC12" s="23"/>
      <c r="AD12" s="29">
        <f t="shared" si="12"/>
        <v>0</v>
      </c>
      <c r="AE12" s="29">
        <f t="shared" si="13"/>
        <v>7</v>
      </c>
      <c r="AF12" s="29">
        <f t="shared" si="14"/>
        <v>0</v>
      </c>
      <c r="AG12" s="32"/>
      <c r="AH12" s="32"/>
      <c r="AI12" s="32"/>
      <c r="AJ12" s="31">
        <f t="shared" si="15"/>
        <v>0</v>
      </c>
      <c r="AK12" s="31">
        <f t="shared" si="16"/>
        <v>8</v>
      </c>
      <c r="AL12" s="31">
        <f t="shared" si="17"/>
        <v>0</v>
      </c>
    </row>
    <row r="13" spans="2:58" x14ac:dyDescent="0.2">
      <c r="B13" s="28" t="s">
        <v>369</v>
      </c>
      <c r="C13" s="28" t="s">
        <v>79</v>
      </c>
      <c r="D13" s="29" t="s">
        <v>15</v>
      </c>
      <c r="E13" s="29" t="s">
        <v>53</v>
      </c>
      <c r="F13" s="29">
        <f t="shared" si="0"/>
        <v>17</v>
      </c>
      <c r="G13" s="29">
        <f t="shared" si="1"/>
        <v>874</v>
      </c>
      <c r="H13" s="30">
        <f t="shared" si="2"/>
        <v>291.33333333333331</v>
      </c>
      <c r="I13" s="31">
        <v>249</v>
      </c>
      <c r="J13" s="31">
        <v>48</v>
      </c>
      <c r="K13" s="31">
        <v>1</v>
      </c>
      <c r="L13" s="31">
        <f t="shared" si="3"/>
        <v>249.00480001</v>
      </c>
      <c r="M13" s="31">
        <f t="shared" si="4"/>
        <v>5</v>
      </c>
      <c r="N13" s="31">
        <f t="shared" si="5"/>
        <v>6</v>
      </c>
      <c r="O13" s="29">
        <v>321</v>
      </c>
      <c r="P13" s="29">
        <v>57</v>
      </c>
      <c r="Q13" s="29">
        <v>1</v>
      </c>
      <c r="R13" s="29">
        <f t="shared" si="6"/>
        <v>321.00570001</v>
      </c>
      <c r="S13" s="29">
        <f t="shared" si="7"/>
        <v>7</v>
      </c>
      <c r="T13" s="29">
        <f t="shared" si="8"/>
        <v>4</v>
      </c>
      <c r="U13" s="32"/>
      <c r="V13" s="32"/>
      <c r="W13" s="32"/>
      <c r="X13" s="31">
        <f t="shared" si="9"/>
        <v>0</v>
      </c>
      <c r="Y13" s="31">
        <f t="shared" si="10"/>
        <v>10</v>
      </c>
      <c r="Z13" s="31">
        <f t="shared" si="11"/>
        <v>0</v>
      </c>
      <c r="AA13" s="23"/>
      <c r="AB13" s="23"/>
      <c r="AC13" s="23"/>
      <c r="AD13" s="29">
        <f t="shared" si="12"/>
        <v>0</v>
      </c>
      <c r="AE13" s="29">
        <f t="shared" si="13"/>
        <v>7</v>
      </c>
      <c r="AF13" s="29">
        <f t="shared" si="14"/>
        <v>0</v>
      </c>
      <c r="AG13" s="32">
        <v>304</v>
      </c>
      <c r="AH13" s="32">
        <v>55</v>
      </c>
      <c r="AI13" s="32">
        <v>0</v>
      </c>
      <c r="AJ13" s="31">
        <f t="shared" si="15"/>
        <v>304.00549999999998</v>
      </c>
      <c r="AK13" s="31">
        <f t="shared" si="16"/>
        <v>4</v>
      </c>
      <c r="AL13" s="31">
        <f t="shared" si="17"/>
        <v>7</v>
      </c>
    </row>
    <row r="14" spans="2:58" x14ac:dyDescent="0.2">
      <c r="B14" s="28" t="s">
        <v>332</v>
      </c>
      <c r="C14" s="28" t="s">
        <v>191</v>
      </c>
      <c r="D14" s="29" t="s">
        <v>22</v>
      </c>
      <c r="E14" s="29" t="s">
        <v>17</v>
      </c>
      <c r="F14" s="29">
        <f t="shared" si="0"/>
        <v>9</v>
      </c>
      <c r="G14" s="29">
        <f t="shared" si="1"/>
        <v>449</v>
      </c>
      <c r="H14" s="30">
        <f t="shared" si="2"/>
        <v>449</v>
      </c>
      <c r="I14" s="32"/>
      <c r="J14" s="32"/>
      <c r="K14" s="32"/>
      <c r="L14" s="31">
        <f t="shared" si="3"/>
        <v>0</v>
      </c>
      <c r="M14" s="31">
        <f t="shared" si="4"/>
        <v>12</v>
      </c>
      <c r="N14" s="31">
        <f t="shared" si="5"/>
        <v>0</v>
      </c>
      <c r="O14" s="29">
        <v>449</v>
      </c>
      <c r="P14" s="29">
        <v>59</v>
      </c>
      <c r="Q14" s="29">
        <v>9</v>
      </c>
      <c r="R14" s="29">
        <f t="shared" si="6"/>
        <v>449.00590009000001</v>
      </c>
      <c r="S14" s="29">
        <f t="shared" si="7"/>
        <v>2</v>
      </c>
      <c r="T14" s="29">
        <f t="shared" si="8"/>
        <v>9</v>
      </c>
      <c r="U14" s="32"/>
      <c r="V14" s="32"/>
      <c r="W14" s="32"/>
      <c r="X14" s="31">
        <f t="shared" si="9"/>
        <v>0</v>
      </c>
      <c r="Y14" s="31">
        <f t="shared" si="10"/>
        <v>10</v>
      </c>
      <c r="Z14" s="31">
        <f t="shared" si="11"/>
        <v>0</v>
      </c>
      <c r="AA14" s="23"/>
      <c r="AB14" s="23"/>
      <c r="AC14" s="23"/>
      <c r="AD14" s="29">
        <f t="shared" si="12"/>
        <v>0</v>
      </c>
      <c r="AE14" s="29">
        <f t="shared" si="13"/>
        <v>7</v>
      </c>
      <c r="AF14" s="29">
        <f t="shared" si="14"/>
        <v>0</v>
      </c>
      <c r="AG14" s="32"/>
      <c r="AH14" s="32"/>
      <c r="AI14" s="32"/>
      <c r="AJ14" s="31">
        <f t="shared" si="15"/>
        <v>0</v>
      </c>
      <c r="AK14" s="31">
        <f t="shared" si="16"/>
        <v>8</v>
      </c>
      <c r="AL14" s="31">
        <f t="shared" si="17"/>
        <v>0</v>
      </c>
    </row>
    <row r="15" spans="2:58" x14ac:dyDescent="0.2">
      <c r="B15" s="28" t="s">
        <v>71</v>
      </c>
      <c r="C15" s="28" t="s">
        <v>24</v>
      </c>
      <c r="D15" s="29" t="s">
        <v>15</v>
      </c>
      <c r="E15" s="29" t="s">
        <v>17</v>
      </c>
      <c r="F15" s="29">
        <f t="shared" si="0"/>
        <v>9</v>
      </c>
      <c r="G15" s="29">
        <f t="shared" si="1"/>
        <v>488</v>
      </c>
      <c r="H15" s="30">
        <f t="shared" si="2"/>
        <v>488</v>
      </c>
      <c r="I15" s="32"/>
      <c r="J15" s="32"/>
      <c r="K15" s="32"/>
      <c r="L15" s="31">
        <f t="shared" si="3"/>
        <v>0</v>
      </c>
      <c r="M15" s="31">
        <f t="shared" si="4"/>
        <v>12</v>
      </c>
      <c r="N15" s="31">
        <f t="shared" si="5"/>
        <v>0</v>
      </c>
      <c r="O15" s="23"/>
      <c r="P15" s="23"/>
      <c r="Q15" s="23"/>
      <c r="R15" s="29">
        <f t="shared" si="6"/>
        <v>0</v>
      </c>
      <c r="S15" s="29">
        <f t="shared" si="7"/>
        <v>15</v>
      </c>
      <c r="T15" s="29">
        <f t="shared" si="8"/>
        <v>0</v>
      </c>
      <c r="U15" s="32"/>
      <c r="V15" s="32"/>
      <c r="W15" s="32"/>
      <c r="X15" s="31">
        <f t="shared" si="9"/>
        <v>0</v>
      </c>
      <c r="Y15" s="31">
        <f t="shared" si="10"/>
        <v>10</v>
      </c>
      <c r="Z15" s="31">
        <f t="shared" si="11"/>
        <v>0</v>
      </c>
      <c r="AA15" s="29">
        <v>488</v>
      </c>
      <c r="AB15" s="29">
        <v>60</v>
      </c>
      <c r="AC15" s="29">
        <v>12</v>
      </c>
      <c r="AD15" s="29">
        <f t="shared" si="12"/>
        <v>488.00600011999995</v>
      </c>
      <c r="AE15" s="29">
        <f t="shared" si="13"/>
        <v>2</v>
      </c>
      <c r="AF15" s="29">
        <f t="shared" si="14"/>
        <v>9</v>
      </c>
      <c r="AG15" s="32"/>
      <c r="AH15" s="32"/>
      <c r="AI15" s="32"/>
      <c r="AJ15" s="31">
        <f t="shared" si="15"/>
        <v>0</v>
      </c>
      <c r="AK15" s="31">
        <f t="shared" si="16"/>
        <v>8</v>
      </c>
      <c r="AL15" s="31">
        <f t="shared" si="17"/>
        <v>0</v>
      </c>
    </row>
    <row r="16" spans="2:58" x14ac:dyDescent="0.2">
      <c r="B16" s="28" t="s">
        <v>183</v>
      </c>
      <c r="C16" s="28" t="s">
        <v>79</v>
      </c>
      <c r="D16" s="29" t="s">
        <v>15</v>
      </c>
      <c r="E16" s="29" t="s">
        <v>17</v>
      </c>
      <c r="F16" s="29">
        <f t="shared" si="0"/>
        <v>12</v>
      </c>
      <c r="G16" s="29">
        <f t="shared" si="1"/>
        <v>630</v>
      </c>
      <c r="H16" s="30">
        <f t="shared" si="2"/>
        <v>210</v>
      </c>
      <c r="I16" s="31">
        <v>237</v>
      </c>
      <c r="J16" s="31">
        <v>48</v>
      </c>
      <c r="K16" s="31">
        <v>3</v>
      </c>
      <c r="L16" s="31">
        <f t="shared" si="3"/>
        <v>237.00480002999998</v>
      </c>
      <c r="M16" s="31">
        <f t="shared" si="4"/>
        <v>6</v>
      </c>
      <c r="N16" s="31">
        <f t="shared" si="5"/>
        <v>5</v>
      </c>
      <c r="O16" s="23"/>
      <c r="P16" s="23"/>
      <c r="Q16" s="23"/>
      <c r="R16" s="29">
        <f t="shared" si="6"/>
        <v>0</v>
      </c>
      <c r="S16" s="29">
        <f t="shared" si="7"/>
        <v>15</v>
      </c>
      <c r="T16" s="29">
        <f t="shared" si="8"/>
        <v>0</v>
      </c>
      <c r="U16" s="31">
        <v>212</v>
      </c>
      <c r="V16" s="31">
        <v>46</v>
      </c>
      <c r="W16" s="31">
        <v>0</v>
      </c>
      <c r="X16" s="31">
        <f t="shared" si="9"/>
        <v>212.00460000000001</v>
      </c>
      <c r="Y16" s="31">
        <f t="shared" si="10"/>
        <v>8</v>
      </c>
      <c r="Z16" s="31">
        <f t="shared" si="11"/>
        <v>3</v>
      </c>
      <c r="AA16" s="23"/>
      <c r="AB16" s="23"/>
      <c r="AC16" s="23"/>
      <c r="AD16" s="29">
        <f t="shared" si="12"/>
        <v>0</v>
      </c>
      <c r="AE16" s="29">
        <f t="shared" si="13"/>
        <v>7</v>
      </c>
      <c r="AF16" s="29">
        <f t="shared" si="14"/>
        <v>0</v>
      </c>
      <c r="AG16" s="32">
        <v>181</v>
      </c>
      <c r="AH16" s="32">
        <v>38</v>
      </c>
      <c r="AI16" s="32">
        <v>1</v>
      </c>
      <c r="AJ16" s="31">
        <f t="shared" si="15"/>
        <v>181.00380001000002</v>
      </c>
      <c r="AK16" s="31">
        <f t="shared" si="16"/>
        <v>7</v>
      </c>
      <c r="AL16" s="31">
        <f t="shared" si="17"/>
        <v>4</v>
      </c>
    </row>
    <row r="17" spans="2:38" x14ac:dyDescent="0.2">
      <c r="B17" s="28" t="s">
        <v>250</v>
      </c>
      <c r="C17" s="28" t="s">
        <v>14</v>
      </c>
      <c r="D17" s="29" t="s">
        <v>22</v>
      </c>
      <c r="E17" s="29" t="s">
        <v>53</v>
      </c>
      <c r="F17" s="29">
        <f t="shared" si="0"/>
        <v>7</v>
      </c>
      <c r="G17" s="29">
        <f t="shared" si="1"/>
        <v>428</v>
      </c>
      <c r="H17" s="30">
        <f t="shared" si="2"/>
        <v>428</v>
      </c>
      <c r="I17" s="32"/>
      <c r="J17" s="32"/>
      <c r="K17" s="32"/>
      <c r="L17" s="31">
        <f t="shared" si="3"/>
        <v>0</v>
      </c>
      <c r="M17" s="31">
        <f t="shared" si="4"/>
        <v>12</v>
      </c>
      <c r="N17" s="31">
        <f t="shared" si="5"/>
        <v>0</v>
      </c>
      <c r="O17" s="23"/>
      <c r="P17" s="23"/>
      <c r="Q17" s="23"/>
      <c r="R17" s="29">
        <f t="shared" si="6"/>
        <v>0</v>
      </c>
      <c r="S17" s="29">
        <f t="shared" si="7"/>
        <v>15</v>
      </c>
      <c r="T17" s="29">
        <f t="shared" si="8"/>
        <v>0</v>
      </c>
      <c r="U17" s="32"/>
      <c r="V17" s="32"/>
      <c r="W17" s="32"/>
      <c r="X17" s="31">
        <f t="shared" si="9"/>
        <v>0</v>
      </c>
      <c r="Y17" s="31">
        <f t="shared" si="10"/>
        <v>10</v>
      </c>
      <c r="Z17" s="31">
        <f t="shared" si="11"/>
        <v>0</v>
      </c>
      <c r="AA17" s="29">
        <v>428</v>
      </c>
      <c r="AB17" s="29">
        <v>60</v>
      </c>
      <c r="AC17" s="29">
        <v>4</v>
      </c>
      <c r="AD17" s="29">
        <f t="shared" si="12"/>
        <v>428.00600003999995</v>
      </c>
      <c r="AE17" s="29">
        <f t="shared" si="13"/>
        <v>4</v>
      </c>
      <c r="AF17" s="29">
        <f t="shared" si="14"/>
        <v>7</v>
      </c>
      <c r="AG17" s="32"/>
      <c r="AH17" s="32"/>
      <c r="AI17" s="32"/>
      <c r="AJ17" s="31">
        <f t="shared" si="15"/>
        <v>0</v>
      </c>
      <c r="AK17" s="31">
        <f t="shared" si="16"/>
        <v>8</v>
      </c>
      <c r="AL17" s="31">
        <f t="shared" si="17"/>
        <v>0</v>
      </c>
    </row>
    <row r="18" spans="2:38" x14ac:dyDescent="0.2">
      <c r="B18" s="28" t="s">
        <v>181</v>
      </c>
      <c r="C18" s="28" t="s">
        <v>79</v>
      </c>
      <c r="D18" s="29" t="s">
        <v>22</v>
      </c>
      <c r="E18" s="29" t="s">
        <v>17</v>
      </c>
      <c r="F18" s="29">
        <f t="shared" si="0"/>
        <v>5</v>
      </c>
      <c r="G18" s="29">
        <f t="shared" si="1"/>
        <v>226</v>
      </c>
      <c r="H18" s="30">
        <f t="shared" si="2"/>
        <v>226</v>
      </c>
      <c r="I18" s="32"/>
      <c r="J18" s="32"/>
      <c r="K18" s="32"/>
      <c r="L18" s="31">
        <f t="shared" si="3"/>
        <v>0</v>
      </c>
      <c r="M18" s="31">
        <f t="shared" si="4"/>
        <v>12</v>
      </c>
      <c r="N18" s="31">
        <f t="shared" si="5"/>
        <v>0</v>
      </c>
      <c r="O18" s="23"/>
      <c r="P18" s="23"/>
      <c r="Q18" s="23"/>
      <c r="R18" s="29">
        <f t="shared" si="6"/>
        <v>0</v>
      </c>
      <c r="S18" s="29">
        <f t="shared" si="7"/>
        <v>15</v>
      </c>
      <c r="T18" s="29">
        <f t="shared" si="8"/>
        <v>0</v>
      </c>
      <c r="U18" s="31">
        <v>226</v>
      </c>
      <c r="V18" s="31">
        <v>46</v>
      </c>
      <c r="W18" s="31">
        <v>0</v>
      </c>
      <c r="X18" s="31">
        <f t="shared" si="9"/>
        <v>226.00460000000001</v>
      </c>
      <c r="Y18" s="31">
        <f t="shared" si="10"/>
        <v>6</v>
      </c>
      <c r="Z18" s="31">
        <f t="shared" si="11"/>
        <v>5</v>
      </c>
      <c r="AA18" s="23"/>
      <c r="AB18" s="23"/>
      <c r="AC18" s="23"/>
      <c r="AD18" s="29">
        <f t="shared" si="12"/>
        <v>0</v>
      </c>
      <c r="AE18" s="29">
        <f t="shared" si="13"/>
        <v>7</v>
      </c>
      <c r="AF18" s="29">
        <f t="shared" si="14"/>
        <v>0</v>
      </c>
      <c r="AG18" s="32"/>
      <c r="AH18" s="32"/>
      <c r="AI18" s="32"/>
      <c r="AJ18" s="31">
        <f t="shared" si="15"/>
        <v>0</v>
      </c>
      <c r="AK18" s="31">
        <f t="shared" si="16"/>
        <v>8</v>
      </c>
      <c r="AL18" s="31">
        <f t="shared" si="17"/>
        <v>0</v>
      </c>
    </row>
    <row r="19" spans="2:38" x14ac:dyDescent="0.2">
      <c r="B19" s="28" t="s">
        <v>166</v>
      </c>
      <c r="C19" s="28" t="s">
        <v>79</v>
      </c>
      <c r="D19" s="29" t="s">
        <v>22</v>
      </c>
      <c r="E19" s="29" t="s">
        <v>53</v>
      </c>
      <c r="F19" s="29">
        <f t="shared" si="0"/>
        <v>5</v>
      </c>
      <c r="G19" s="29">
        <f t="shared" si="1"/>
        <v>362</v>
      </c>
      <c r="H19" s="30">
        <f t="shared" si="2"/>
        <v>362</v>
      </c>
      <c r="I19" s="32"/>
      <c r="J19" s="32"/>
      <c r="K19" s="32"/>
      <c r="L19" s="31">
        <f t="shared" si="3"/>
        <v>0</v>
      </c>
      <c r="M19" s="31">
        <f t="shared" si="4"/>
        <v>12</v>
      </c>
      <c r="N19" s="31">
        <f t="shared" si="5"/>
        <v>0</v>
      </c>
      <c r="O19" s="29">
        <v>362</v>
      </c>
      <c r="P19" s="29">
        <v>58</v>
      </c>
      <c r="Q19" s="29">
        <v>2</v>
      </c>
      <c r="R19" s="29">
        <f t="shared" si="6"/>
        <v>362.00580002000004</v>
      </c>
      <c r="S19" s="29">
        <f t="shared" si="7"/>
        <v>6</v>
      </c>
      <c r="T19" s="29">
        <f t="shared" si="8"/>
        <v>5</v>
      </c>
      <c r="U19" s="32"/>
      <c r="V19" s="32"/>
      <c r="W19" s="32"/>
      <c r="X19" s="31">
        <f t="shared" si="9"/>
        <v>0</v>
      </c>
      <c r="Y19" s="31">
        <f t="shared" si="10"/>
        <v>10</v>
      </c>
      <c r="Z19" s="31">
        <f t="shared" si="11"/>
        <v>0</v>
      </c>
      <c r="AA19" s="23"/>
      <c r="AB19" s="23"/>
      <c r="AC19" s="23"/>
      <c r="AD19" s="29">
        <f t="shared" si="12"/>
        <v>0</v>
      </c>
      <c r="AE19" s="29">
        <f t="shared" si="13"/>
        <v>7</v>
      </c>
      <c r="AF19" s="29">
        <f t="shared" si="14"/>
        <v>0</v>
      </c>
      <c r="AG19" s="32"/>
      <c r="AH19" s="32"/>
      <c r="AI19" s="32"/>
      <c r="AJ19" s="31">
        <f t="shared" si="15"/>
        <v>0</v>
      </c>
      <c r="AK19" s="31">
        <f t="shared" si="16"/>
        <v>8</v>
      </c>
      <c r="AL19" s="31">
        <f t="shared" si="17"/>
        <v>0</v>
      </c>
    </row>
    <row r="20" spans="2:38" x14ac:dyDescent="0.2">
      <c r="B20" s="28" t="s">
        <v>139</v>
      </c>
      <c r="C20" s="28" t="s">
        <v>79</v>
      </c>
      <c r="D20" s="29" t="s">
        <v>22</v>
      </c>
      <c r="E20" s="29" t="s">
        <v>17</v>
      </c>
      <c r="F20" s="29">
        <f t="shared" si="0"/>
        <v>9</v>
      </c>
      <c r="G20" s="29">
        <f t="shared" si="1"/>
        <v>458</v>
      </c>
      <c r="H20" s="30">
        <f t="shared" si="2"/>
        <v>458</v>
      </c>
      <c r="I20" s="32"/>
      <c r="J20" s="32"/>
      <c r="K20" s="32"/>
      <c r="L20" s="31">
        <f>I20+0.0001*J20+0.00000001*K20</f>
        <v>0</v>
      </c>
      <c r="M20" s="31">
        <f t="shared" si="4"/>
        <v>12</v>
      </c>
      <c r="N20" s="31">
        <f>IF(M20&lt;11,11-M20,0)*IF(L20=0,0,1)</f>
        <v>0</v>
      </c>
      <c r="O20" s="29"/>
      <c r="P20" s="29"/>
      <c r="Q20" s="29"/>
      <c r="R20" s="29">
        <f>O20+0.0001*P20+0.00000001*Q20</f>
        <v>0</v>
      </c>
      <c r="S20" s="29">
        <f t="shared" si="7"/>
        <v>15</v>
      </c>
      <c r="T20" s="29">
        <f>IF(S20&lt;11,11-S20,0)*IF(R20=0,0,1)</f>
        <v>0</v>
      </c>
      <c r="U20" s="32"/>
      <c r="V20" s="32"/>
      <c r="W20" s="32"/>
      <c r="X20" s="31">
        <f>U20+0.0001*V20+0.00000001*W20</f>
        <v>0</v>
      </c>
      <c r="Y20" s="31">
        <f t="shared" si="10"/>
        <v>10</v>
      </c>
      <c r="Z20" s="31">
        <f>IF(Y20&lt;11,11-Y20,0)*IF(X20=0,0,1)</f>
        <v>0</v>
      </c>
      <c r="AA20" s="23"/>
      <c r="AB20" s="23"/>
      <c r="AC20" s="23"/>
      <c r="AD20" s="29">
        <f>AA20+0.0001*AB20+0.00000001*AC20</f>
        <v>0</v>
      </c>
      <c r="AE20" s="29">
        <f t="shared" si="13"/>
        <v>7</v>
      </c>
      <c r="AF20" s="29">
        <f>IF(AE20&lt;11,11-AE20,0)*IF(AD20=0,0,1)</f>
        <v>0</v>
      </c>
      <c r="AG20" s="32">
        <v>458</v>
      </c>
      <c r="AH20" s="32">
        <v>60</v>
      </c>
      <c r="AI20" s="32">
        <v>8</v>
      </c>
      <c r="AJ20" s="31">
        <f>AG20+0.0001*AH20+0.00000001*AI20</f>
        <v>458.00600007999998</v>
      </c>
      <c r="AK20" s="31">
        <f t="shared" si="16"/>
        <v>2</v>
      </c>
      <c r="AL20" s="31">
        <f>IF(AK20&lt;11,11-AK20,0)*IF(AJ20=0,0,1)</f>
        <v>9</v>
      </c>
    </row>
    <row r="21" spans="2:38" x14ac:dyDescent="0.2">
      <c r="B21" s="28" t="s">
        <v>109</v>
      </c>
      <c r="C21" s="28" t="s">
        <v>79</v>
      </c>
      <c r="D21" s="29" t="s">
        <v>15</v>
      </c>
      <c r="E21" s="29" t="s">
        <v>17</v>
      </c>
      <c r="F21" s="29">
        <f t="shared" si="0"/>
        <v>5</v>
      </c>
      <c r="G21" s="29">
        <f t="shared" si="1"/>
        <v>312</v>
      </c>
      <c r="H21" s="30">
        <f t="shared" si="2"/>
        <v>312</v>
      </c>
      <c r="I21" s="32"/>
      <c r="J21" s="32"/>
      <c r="K21" s="32"/>
      <c r="L21" s="31">
        <f t="shared" si="3"/>
        <v>0</v>
      </c>
      <c r="M21" s="31">
        <f t="shared" si="4"/>
        <v>12</v>
      </c>
      <c r="N21" s="31">
        <f t="shared" si="5"/>
        <v>0</v>
      </c>
      <c r="O21" s="23"/>
      <c r="P21" s="23"/>
      <c r="Q21" s="23"/>
      <c r="R21" s="29">
        <f t="shared" si="6"/>
        <v>0</v>
      </c>
      <c r="S21" s="29">
        <f t="shared" si="7"/>
        <v>15</v>
      </c>
      <c r="T21" s="29">
        <f t="shared" si="8"/>
        <v>0</v>
      </c>
      <c r="U21" s="32"/>
      <c r="V21" s="32"/>
      <c r="W21" s="32"/>
      <c r="X21" s="31">
        <f t="shared" si="9"/>
        <v>0</v>
      </c>
      <c r="Y21" s="31">
        <f t="shared" si="10"/>
        <v>10</v>
      </c>
      <c r="Z21" s="31">
        <f t="shared" si="11"/>
        <v>0</v>
      </c>
      <c r="AA21" s="29">
        <v>312</v>
      </c>
      <c r="AB21" s="29">
        <v>54</v>
      </c>
      <c r="AC21" s="29">
        <v>1</v>
      </c>
      <c r="AD21" s="29">
        <f t="shared" si="12"/>
        <v>312.00540001000002</v>
      </c>
      <c r="AE21" s="29">
        <f t="shared" si="13"/>
        <v>6</v>
      </c>
      <c r="AF21" s="29">
        <f t="shared" si="14"/>
        <v>5</v>
      </c>
      <c r="AG21" s="32"/>
      <c r="AH21" s="32"/>
      <c r="AI21" s="32"/>
      <c r="AJ21" s="31">
        <f t="shared" si="15"/>
        <v>0</v>
      </c>
      <c r="AK21" s="31">
        <f t="shared" si="16"/>
        <v>8</v>
      </c>
      <c r="AL21" s="31">
        <f t="shared" si="17"/>
        <v>0</v>
      </c>
    </row>
    <row r="22" spans="2:38" x14ac:dyDescent="0.2">
      <c r="B22" s="28" t="s">
        <v>389</v>
      </c>
      <c r="C22" s="28" t="s">
        <v>79</v>
      </c>
      <c r="D22" s="29" t="s">
        <v>15</v>
      </c>
      <c r="E22" s="29" t="s">
        <v>53</v>
      </c>
      <c r="F22" s="29">
        <f t="shared" si="0"/>
        <v>5</v>
      </c>
      <c r="G22" s="29">
        <f t="shared" si="1"/>
        <v>431</v>
      </c>
      <c r="H22" s="30">
        <f t="shared" si="2"/>
        <v>215.5</v>
      </c>
      <c r="I22" s="31">
        <v>191</v>
      </c>
      <c r="J22" s="31">
        <v>42</v>
      </c>
      <c r="K22" s="31">
        <v>1</v>
      </c>
      <c r="L22" s="31">
        <f t="shared" si="3"/>
        <v>191.00420001000001</v>
      </c>
      <c r="M22" s="31">
        <f t="shared" si="4"/>
        <v>8</v>
      </c>
      <c r="N22" s="31">
        <f t="shared" si="5"/>
        <v>3</v>
      </c>
      <c r="O22" s="29">
        <v>240</v>
      </c>
      <c r="P22" s="29">
        <v>48</v>
      </c>
      <c r="Q22" s="29">
        <v>0</v>
      </c>
      <c r="R22" s="29">
        <f t="shared" si="6"/>
        <v>240.00479999999999</v>
      </c>
      <c r="S22" s="29">
        <f t="shared" si="7"/>
        <v>9</v>
      </c>
      <c r="T22" s="29">
        <f t="shared" si="8"/>
        <v>2</v>
      </c>
      <c r="U22" s="32"/>
      <c r="V22" s="32"/>
      <c r="W22" s="32"/>
      <c r="X22" s="31">
        <f t="shared" si="9"/>
        <v>0</v>
      </c>
      <c r="Y22" s="31">
        <f t="shared" si="10"/>
        <v>10</v>
      </c>
      <c r="Z22" s="31">
        <f t="shared" si="11"/>
        <v>0</v>
      </c>
      <c r="AA22" s="23"/>
      <c r="AB22" s="23"/>
      <c r="AC22" s="23"/>
      <c r="AD22" s="29">
        <f t="shared" si="12"/>
        <v>0</v>
      </c>
      <c r="AE22" s="29">
        <f t="shared" si="13"/>
        <v>7</v>
      </c>
      <c r="AF22" s="29">
        <f t="shared" si="14"/>
        <v>0</v>
      </c>
      <c r="AG22" s="32"/>
      <c r="AH22" s="32"/>
      <c r="AI22" s="32"/>
      <c r="AJ22" s="31">
        <f t="shared" si="15"/>
        <v>0</v>
      </c>
      <c r="AK22" s="31">
        <f t="shared" si="16"/>
        <v>8</v>
      </c>
      <c r="AL22" s="31">
        <f t="shared" si="17"/>
        <v>0</v>
      </c>
    </row>
    <row r="23" spans="2:38" x14ac:dyDescent="0.2">
      <c r="B23" s="28" t="s">
        <v>182</v>
      </c>
      <c r="C23" s="28" t="s">
        <v>79</v>
      </c>
      <c r="D23" s="29" t="s">
        <v>22</v>
      </c>
      <c r="E23" s="29" t="s">
        <v>53</v>
      </c>
      <c r="F23" s="29">
        <f t="shared" si="0"/>
        <v>4</v>
      </c>
      <c r="G23" s="29">
        <f t="shared" si="1"/>
        <v>281</v>
      </c>
      <c r="H23" s="30">
        <f t="shared" si="2"/>
        <v>140.5</v>
      </c>
      <c r="I23" s="32"/>
      <c r="J23" s="32"/>
      <c r="K23" s="32"/>
      <c r="L23" s="31">
        <f t="shared" si="3"/>
        <v>0</v>
      </c>
      <c r="M23" s="31">
        <f t="shared" si="4"/>
        <v>12</v>
      </c>
      <c r="N23" s="31">
        <f t="shared" si="5"/>
        <v>0</v>
      </c>
      <c r="O23" s="29">
        <v>68</v>
      </c>
      <c r="P23" s="29">
        <v>18</v>
      </c>
      <c r="Q23" s="29">
        <v>0</v>
      </c>
      <c r="R23" s="29">
        <f t="shared" si="6"/>
        <v>68.001800000000003</v>
      </c>
      <c r="S23" s="29">
        <f t="shared" si="7"/>
        <v>13</v>
      </c>
      <c r="T23" s="29">
        <f t="shared" si="8"/>
        <v>0</v>
      </c>
      <c r="U23" s="31">
        <v>213</v>
      </c>
      <c r="V23" s="31">
        <v>43</v>
      </c>
      <c r="W23" s="31">
        <v>1</v>
      </c>
      <c r="X23" s="31">
        <f t="shared" si="9"/>
        <v>213.00430001000001</v>
      </c>
      <c r="Y23" s="31">
        <f t="shared" si="10"/>
        <v>7</v>
      </c>
      <c r="Z23" s="31">
        <f t="shared" si="11"/>
        <v>4</v>
      </c>
      <c r="AA23" s="23"/>
      <c r="AB23" s="23"/>
      <c r="AC23" s="23"/>
      <c r="AD23" s="29">
        <f t="shared" si="12"/>
        <v>0</v>
      </c>
      <c r="AE23" s="29">
        <f t="shared" si="13"/>
        <v>7</v>
      </c>
      <c r="AF23" s="29">
        <f t="shared" si="14"/>
        <v>0</v>
      </c>
      <c r="AG23" s="32"/>
      <c r="AH23" s="32"/>
      <c r="AI23" s="32"/>
      <c r="AJ23" s="31">
        <f t="shared" si="15"/>
        <v>0</v>
      </c>
      <c r="AK23" s="31">
        <f t="shared" si="16"/>
        <v>8</v>
      </c>
      <c r="AL23" s="31">
        <f t="shared" si="17"/>
        <v>0</v>
      </c>
    </row>
    <row r="24" spans="2:38" x14ac:dyDescent="0.2">
      <c r="B24" s="28" t="s">
        <v>184</v>
      </c>
      <c r="C24" s="28" t="s">
        <v>79</v>
      </c>
      <c r="D24" s="29" t="s">
        <v>22</v>
      </c>
      <c r="E24" s="29" t="s">
        <v>53</v>
      </c>
      <c r="F24" s="29">
        <f t="shared" si="0"/>
        <v>3</v>
      </c>
      <c r="G24" s="29">
        <f t="shared" si="1"/>
        <v>539</v>
      </c>
      <c r="H24" s="30">
        <f t="shared" si="2"/>
        <v>179.66666666666666</v>
      </c>
      <c r="I24" s="31">
        <v>186</v>
      </c>
      <c r="J24" s="31">
        <v>42</v>
      </c>
      <c r="K24" s="31">
        <v>2</v>
      </c>
      <c r="L24" s="31">
        <f t="shared" si="3"/>
        <v>186.00420001999998</v>
      </c>
      <c r="M24" s="31">
        <f t="shared" si="4"/>
        <v>10</v>
      </c>
      <c r="N24" s="31">
        <f t="shared" si="5"/>
        <v>1</v>
      </c>
      <c r="O24" s="29">
        <v>153</v>
      </c>
      <c r="P24" s="29">
        <v>38</v>
      </c>
      <c r="Q24" s="29">
        <v>0</v>
      </c>
      <c r="R24" s="29">
        <f t="shared" si="6"/>
        <v>153.00380000000001</v>
      </c>
      <c r="S24" s="29">
        <f t="shared" si="7"/>
        <v>12</v>
      </c>
      <c r="T24" s="29">
        <f t="shared" si="8"/>
        <v>0</v>
      </c>
      <c r="U24" s="31">
        <v>200</v>
      </c>
      <c r="V24" s="31">
        <v>43</v>
      </c>
      <c r="W24" s="31">
        <v>0</v>
      </c>
      <c r="X24" s="31">
        <f t="shared" si="9"/>
        <v>200.0043</v>
      </c>
      <c r="Y24" s="31">
        <f t="shared" si="10"/>
        <v>9</v>
      </c>
      <c r="Z24" s="31">
        <f t="shared" si="11"/>
        <v>2</v>
      </c>
      <c r="AA24" s="23"/>
      <c r="AB24" s="23"/>
      <c r="AC24" s="23"/>
      <c r="AD24" s="29">
        <f t="shared" si="12"/>
        <v>0</v>
      </c>
      <c r="AE24" s="29">
        <f t="shared" si="13"/>
        <v>7</v>
      </c>
      <c r="AF24" s="29">
        <f t="shared" si="14"/>
        <v>0</v>
      </c>
      <c r="AG24" s="32"/>
      <c r="AH24" s="32"/>
      <c r="AI24" s="32"/>
      <c r="AJ24" s="31">
        <f t="shared" si="15"/>
        <v>0</v>
      </c>
      <c r="AK24" s="31">
        <f t="shared" si="16"/>
        <v>8</v>
      </c>
      <c r="AL24" s="31">
        <f t="shared" si="17"/>
        <v>0</v>
      </c>
    </row>
    <row r="25" spans="2:38" x14ac:dyDescent="0.2">
      <c r="B25" s="28" t="s">
        <v>428</v>
      </c>
      <c r="C25" s="28" t="s">
        <v>79</v>
      </c>
      <c r="D25" s="29" t="s">
        <v>22</v>
      </c>
      <c r="E25" s="29" t="s">
        <v>53</v>
      </c>
      <c r="F25" s="29">
        <f t="shared" si="0"/>
        <v>2</v>
      </c>
      <c r="G25" s="29">
        <f t="shared" si="1"/>
        <v>190</v>
      </c>
      <c r="H25" s="30">
        <f t="shared" si="2"/>
        <v>190</v>
      </c>
      <c r="I25" s="31">
        <v>190</v>
      </c>
      <c r="J25" s="31">
        <v>44</v>
      </c>
      <c r="K25" s="31">
        <v>0</v>
      </c>
      <c r="L25" s="31">
        <f t="shared" si="3"/>
        <v>190.0044</v>
      </c>
      <c r="M25" s="31">
        <f t="shared" si="4"/>
        <v>9</v>
      </c>
      <c r="N25" s="31">
        <f t="shared" si="5"/>
        <v>2</v>
      </c>
      <c r="O25" s="23"/>
      <c r="P25" s="23"/>
      <c r="Q25" s="23"/>
      <c r="R25" s="29">
        <f t="shared" si="6"/>
        <v>0</v>
      </c>
      <c r="S25" s="29">
        <f t="shared" si="7"/>
        <v>15</v>
      </c>
      <c r="T25" s="29">
        <f t="shared" si="8"/>
        <v>0</v>
      </c>
      <c r="U25" s="32"/>
      <c r="V25" s="32"/>
      <c r="W25" s="32"/>
      <c r="X25" s="31">
        <f t="shared" si="9"/>
        <v>0</v>
      </c>
      <c r="Y25" s="31">
        <f t="shared" si="10"/>
        <v>10</v>
      </c>
      <c r="Z25" s="31">
        <f t="shared" si="11"/>
        <v>0</v>
      </c>
      <c r="AA25" s="23"/>
      <c r="AB25" s="23"/>
      <c r="AC25" s="23"/>
      <c r="AD25" s="29">
        <f t="shared" si="12"/>
        <v>0</v>
      </c>
      <c r="AE25" s="29">
        <f t="shared" si="13"/>
        <v>7</v>
      </c>
      <c r="AF25" s="29">
        <f t="shared" si="14"/>
        <v>0</v>
      </c>
      <c r="AG25" s="32"/>
      <c r="AH25" s="32"/>
      <c r="AI25" s="32"/>
      <c r="AJ25" s="31">
        <f t="shared" si="15"/>
        <v>0</v>
      </c>
      <c r="AK25" s="31">
        <f t="shared" si="16"/>
        <v>8</v>
      </c>
      <c r="AL25" s="31">
        <f t="shared" si="17"/>
        <v>0</v>
      </c>
    </row>
    <row r="26" spans="2:38" x14ac:dyDescent="0.2">
      <c r="B26" s="28" t="s">
        <v>392</v>
      </c>
      <c r="C26" s="28" t="s">
        <v>79</v>
      </c>
      <c r="D26" s="29" t="s">
        <v>22</v>
      </c>
      <c r="E26" s="29" t="s">
        <v>53</v>
      </c>
      <c r="F26" s="29">
        <f t="shared" si="0"/>
        <v>7</v>
      </c>
      <c r="G26" s="29">
        <f t="shared" si="1"/>
        <v>454</v>
      </c>
      <c r="H26" s="30">
        <f t="shared" si="2"/>
        <v>227</v>
      </c>
      <c r="I26" s="32"/>
      <c r="J26" s="32"/>
      <c r="K26" s="32"/>
      <c r="L26" s="31">
        <f t="shared" si="3"/>
        <v>0</v>
      </c>
      <c r="M26" s="31">
        <f t="shared" si="4"/>
        <v>12</v>
      </c>
      <c r="N26" s="31">
        <f t="shared" si="5"/>
        <v>0</v>
      </c>
      <c r="O26" s="29">
        <v>188</v>
      </c>
      <c r="P26" s="29">
        <v>36</v>
      </c>
      <c r="Q26" s="29">
        <v>0</v>
      </c>
      <c r="R26" s="29">
        <f t="shared" si="6"/>
        <v>188.00360000000001</v>
      </c>
      <c r="S26" s="29">
        <f t="shared" si="7"/>
        <v>10</v>
      </c>
      <c r="T26" s="29">
        <f t="shared" si="8"/>
        <v>1</v>
      </c>
      <c r="U26" s="32"/>
      <c r="V26" s="32"/>
      <c r="W26" s="32"/>
      <c r="X26" s="31">
        <f t="shared" si="9"/>
        <v>0</v>
      </c>
      <c r="Y26" s="31">
        <f t="shared" si="10"/>
        <v>10</v>
      </c>
      <c r="Z26" s="31">
        <f t="shared" si="11"/>
        <v>0</v>
      </c>
      <c r="AA26" s="23"/>
      <c r="AB26" s="23"/>
      <c r="AC26" s="23"/>
      <c r="AD26" s="29">
        <f t="shared" si="12"/>
        <v>0</v>
      </c>
      <c r="AE26" s="29">
        <f t="shared" si="13"/>
        <v>7</v>
      </c>
      <c r="AF26" s="29">
        <f t="shared" si="14"/>
        <v>0</v>
      </c>
      <c r="AG26" s="32">
        <v>266</v>
      </c>
      <c r="AH26" s="32">
        <v>50</v>
      </c>
      <c r="AI26" s="32">
        <v>2</v>
      </c>
      <c r="AJ26" s="31">
        <f t="shared" si="15"/>
        <v>266.00500002000001</v>
      </c>
      <c r="AK26" s="31">
        <f t="shared" si="16"/>
        <v>5</v>
      </c>
      <c r="AL26" s="31">
        <f t="shared" si="17"/>
        <v>6</v>
      </c>
    </row>
    <row r="27" spans="2:38" x14ac:dyDescent="0.2">
      <c r="B27" s="28" t="s">
        <v>397</v>
      </c>
      <c r="C27" s="28" t="s">
        <v>79</v>
      </c>
      <c r="D27" s="29" t="s">
        <v>22</v>
      </c>
      <c r="E27" s="29" t="s">
        <v>53</v>
      </c>
      <c r="F27" s="29">
        <f t="shared" si="0"/>
        <v>0</v>
      </c>
      <c r="G27" s="29">
        <f t="shared" si="1"/>
        <v>54</v>
      </c>
      <c r="H27" s="30">
        <f t="shared" si="2"/>
        <v>54</v>
      </c>
      <c r="I27" s="32"/>
      <c r="J27" s="32"/>
      <c r="K27" s="32"/>
      <c r="L27" s="31">
        <f t="shared" si="3"/>
        <v>0</v>
      </c>
      <c r="M27" s="31">
        <f t="shared" si="4"/>
        <v>12</v>
      </c>
      <c r="N27" s="31">
        <f t="shared" si="5"/>
        <v>0</v>
      </c>
      <c r="O27" s="29">
        <v>54</v>
      </c>
      <c r="P27" s="29">
        <v>12</v>
      </c>
      <c r="Q27" s="29">
        <v>0</v>
      </c>
      <c r="R27" s="29">
        <f t="shared" si="6"/>
        <v>54.001199999999997</v>
      </c>
      <c r="S27" s="29">
        <f t="shared" si="7"/>
        <v>14</v>
      </c>
      <c r="T27" s="29">
        <f t="shared" si="8"/>
        <v>0</v>
      </c>
      <c r="U27" s="32"/>
      <c r="V27" s="32"/>
      <c r="W27" s="32"/>
      <c r="X27" s="31">
        <f t="shared" si="9"/>
        <v>0</v>
      </c>
      <c r="Y27" s="31">
        <f t="shared" si="10"/>
        <v>10</v>
      </c>
      <c r="Z27" s="31">
        <f t="shared" si="11"/>
        <v>0</v>
      </c>
      <c r="AA27" s="23"/>
      <c r="AB27" s="23"/>
      <c r="AC27" s="23"/>
      <c r="AD27" s="29">
        <f t="shared" si="12"/>
        <v>0</v>
      </c>
      <c r="AE27" s="29">
        <f t="shared" si="13"/>
        <v>7</v>
      </c>
      <c r="AF27" s="29">
        <f t="shared" si="14"/>
        <v>0</v>
      </c>
      <c r="AG27" s="32"/>
      <c r="AH27" s="32"/>
      <c r="AI27" s="32"/>
      <c r="AJ27" s="31">
        <f t="shared" si="15"/>
        <v>0</v>
      </c>
      <c r="AK27" s="31">
        <f t="shared" si="16"/>
        <v>8</v>
      </c>
      <c r="AL27" s="31">
        <f t="shared" si="17"/>
        <v>0</v>
      </c>
    </row>
    <row r="28" spans="2:38" s="22" customFormat="1" x14ac:dyDescent="0.2"/>
    <row r="29" spans="2:38" s="22" customFormat="1" x14ac:dyDescent="0.2"/>
    <row r="30" spans="2:38" s="22" customFormat="1" x14ac:dyDescent="0.2"/>
    <row r="31" spans="2:38" ht="11.5" x14ac:dyDescent="0.25">
      <c r="B31" s="47" t="s">
        <v>486</v>
      </c>
      <c r="C31" s="23"/>
      <c r="D31" s="23"/>
      <c r="E31" s="23"/>
      <c r="F31" s="23"/>
      <c r="G31" s="23"/>
      <c r="H31" s="23"/>
      <c r="I31" s="69" t="s">
        <v>398</v>
      </c>
      <c r="J31" s="69"/>
      <c r="K31" s="69"/>
      <c r="L31" s="69"/>
      <c r="M31" s="69"/>
      <c r="N31" s="69"/>
      <c r="O31" s="70" t="s">
        <v>309</v>
      </c>
      <c r="P31" s="70"/>
      <c r="Q31" s="70"/>
      <c r="R31" s="70"/>
      <c r="S31" s="70"/>
      <c r="T31" s="70"/>
      <c r="U31" s="69" t="s">
        <v>12</v>
      </c>
      <c r="V31" s="69"/>
      <c r="W31" s="69"/>
      <c r="X31" s="69"/>
      <c r="Y31" s="69"/>
      <c r="Z31" s="69"/>
      <c r="AA31" s="70" t="s">
        <v>187</v>
      </c>
      <c r="AB31" s="70"/>
      <c r="AC31" s="70"/>
      <c r="AD31" s="70"/>
      <c r="AE31" s="70"/>
      <c r="AF31" s="70"/>
      <c r="AG31" s="69" t="s">
        <v>451</v>
      </c>
      <c r="AH31" s="69"/>
      <c r="AI31" s="69"/>
      <c r="AJ31" s="69"/>
      <c r="AK31" s="69"/>
      <c r="AL31" s="69"/>
    </row>
    <row r="32" spans="2:38" s="19" customFormat="1" ht="0.75" customHeight="1" x14ac:dyDescent="0.2">
      <c r="B32" s="24"/>
      <c r="C32" s="24"/>
      <c r="D32" s="24"/>
      <c r="E32" s="24"/>
      <c r="F32" s="24"/>
      <c r="G32" s="24"/>
      <c r="H32" s="24"/>
      <c r="I32" s="25"/>
      <c r="J32" s="25"/>
      <c r="K32" s="25"/>
      <c r="L32" s="25"/>
      <c r="M32" s="25"/>
      <c r="N32" s="25"/>
      <c r="O32" s="24"/>
      <c r="P32" s="24"/>
      <c r="Q32" s="24"/>
      <c r="R32" s="24"/>
      <c r="S32" s="24"/>
      <c r="T32" s="24"/>
      <c r="U32" s="25"/>
      <c r="V32" s="25"/>
      <c r="W32" s="25"/>
      <c r="X32" s="25"/>
      <c r="Y32" s="25"/>
      <c r="Z32" s="25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5"/>
      <c r="AL32" s="25"/>
    </row>
    <row r="33" spans="2:58" s="20" customFormat="1" ht="48" x14ac:dyDescent="0.2">
      <c r="B33" s="26" t="s">
        <v>2</v>
      </c>
      <c r="C33" s="26" t="s">
        <v>3</v>
      </c>
      <c r="D33" s="26" t="s">
        <v>449</v>
      </c>
      <c r="E33" s="26" t="s">
        <v>450</v>
      </c>
      <c r="F33" s="26" t="s">
        <v>470</v>
      </c>
      <c r="G33" s="26" t="s">
        <v>469</v>
      </c>
      <c r="H33" s="26" t="s">
        <v>471</v>
      </c>
      <c r="I33" s="27" t="s">
        <v>472</v>
      </c>
      <c r="J33" s="27" t="s">
        <v>473</v>
      </c>
      <c r="K33" s="27" t="s">
        <v>474</v>
      </c>
      <c r="L33" s="27" t="s">
        <v>452</v>
      </c>
      <c r="M33" s="27" t="s">
        <v>475</v>
      </c>
      <c r="N33" s="27" t="s">
        <v>476</v>
      </c>
      <c r="O33" s="26" t="s">
        <v>457</v>
      </c>
      <c r="P33" s="26" t="s">
        <v>458</v>
      </c>
      <c r="Q33" s="26" t="s">
        <v>459</v>
      </c>
      <c r="R33" s="26" t="s">
        <v>453</v>
      </c>
      <c r="S33" s="26" t="s">
        <v>477</v>
      </c>
      <c r="T33" s="26" t="s">
        <v>478</v>
      </c>
      <c r="U33" s="27" t="s">
        <v>460</v>
      </c>
      <c r="V33" s="27" t="s">
        <v>461</v>
      </c>
      <c r="W33" s="27" t="s">
        <v>462</v>
      </c>
      <c r="X33" s="27" t="s">
        <v>454</v>
      </c>
      <c r="Y33" s="27" t="s">
        <v>479</v>
      </c>
      <c r="Z33" s="27" t="s">
        <v>480</v>
      </c>
      <c r="AA33" s="26" t="s">
        <v>463</v>
      </c>
      <c r="AB33" s="26" t="s">
        <v>464</v>
      </c>
      <c r="AC33" s="26" t="s">
        <v>465</v>
      </c>
      <c r="AD33" s="26" t="s">
        <v>455</v>
      </c>
      <c r="AE33" s="26" t="s">
        <v>481</v>
      </c>
      <c r="AF33" s="26" t="s">
        <v>482</v>
      </c>
      <c r="AG33" s="27" t="s">
        <v>466</v>
      </c>
      <c r="AH33" s="27" t="s">
        <v>467</v>
      </c>
      <c r="AI33" s="27" t="s">
        <v>468</v>
      </c>
      <c r="AJ33" s="27" t="s">
        <v>456</v>
      </c>
      <c r="AK33" s="27" t="s">
        <v>483</v>
      </c>
      <c r="AL33" s="27" t="s">
        <v>484</v>
      </c>
      <c r="BE33" s="20" t="s">
        <v>466</v>
      </c>
      <c r="BF33" s="20" t="s">
        <v>467</v>
      </c>
    </row>
    <row r="34" spans="2:58" x14ac:dyDescent="0.2">
      <c r="B34" s="28" t="s">
        <v>243</v>
      </c>
      <c r="C34" s="28" t="s">
        <v>191</v>
      </c>
      <c r="D34" s="29" t="s">
        <v>15</v>
      </c>
      <c r="E34" s="29" t="s">
        <v>17</v>
      </c>
      <c r="F34" s="29">
        <f>N34+T34+Z34+AF34+AL34</f>
        <v>20</v>
      </c>
      <c r="G34" s="29">
        <f>I34+O34+U34+AA34+AG34</f>
        <v>857</v>
      </c>
      <c r="H34" s="30">
        <f>AVERAGE(I34,O34,U34,AA34,AG34)</f>
        <v>428.5</v>
      </c>
      <c r="I34" s="31"/>
      <c r="J34" s="31"/>
      <c r="K34" s="31"/>
      <c r="L34" s="31">
        <f>I34+0.0001*J34+0.00000001*K34</f>
        <v>0</v>
      </c>
      <c r="M34" s="31">
        <f>RANK(L34,L$34:L$35)</f>
        <v>2</v>
      </c>
      <c r="N34" s="31">
        <f>IF(M34&lt;11,11-M34,0)*IF(L34=0,0,1)</f>
        <v>0</v>
      </c>
      <c r="O34" s="29">
        <v>407</v>
      </c>
      <c r="P34" s="29">
        <v>60</v>
      </c>
      <c r="Q34" s="29">
        <v>5</v>
      </c>
      <c r="R34" s="29">
        <f>O34+0.0001*P34+0.00000001*Q34</f>
        <v>407.00600004999995</v>
      </c>
      <c r="S34" s="29">
        <f>RANK(R34,R$34:R$35)</f>
        <v>1</v>
      </c>
      <c r="T34" s="29">
        <f>IF(S34&lt;11,11-S34,0)*IF(R34=0,0,1)</f>
        <v>10</v>
      </c>
      <c r="U34" s="31"/>
      <c r="V34" s="31"/>
      <c r="W34" s="31"/>
      <c r="X34" s="31">
        <f>U34+0.0001*V34+0.00000001*W34</f>
        <v>0</v>
      </c>
      <c r="Y34" s="31">
        <f>RANK(X34,X$34:X$35)</f>
        <v>1</v>
      </c>
      <c r="Z34" s="31">
        <f>IF(Y34&lt;11,11-Y34,0)*IF(X34=0,0,1)</f>
        <v>0</v>
      </c>
      <c r="AA34" s="29">
        <v>450</v>
      </c>
      <c r="AB34" s="29">
        <v>60</v>
      </c>
      <c r="AC34" s="29">
        <v>4</v>
      </c>
      <c r="AD34" s="29">
        <f>AA34+0.0001*AB34+0.00000001*AC34</f>
        <v>450.00600003999995</v>
      </c>
      <c r="AE34" s="29">
        <f>RANK(AD34,AD$34:AD$35)</f>
        <v>1</v>
      </c>
      <c r="AF34" s="29">
        <f>IF(AE34&lt;11,11-AE34,0)*IF(AD34=0,0,1)</f>
        <v>10</v>
      </c>
      <c r="AG34" s="32"/>
      <c r="AH34" s="32"/>
      <c r="AI34" s="32"/>
      <c r="AJ34" s="31">
        <f>AG34+0.0001*AH34+0.00000001*AI34</f>
        <v>0</v>
      </c>
      <c r="AK34" s="31">
        <f>RANK(AJ34,AJ$34:AJ$35)</f>
        <v>1</v>
      </c>
      <c r="AL34" s="31">
        <f>IF(AK34&lt;11,11-AK34,0)*IF(AJ34=0,0,1)</f>
        <v>0</v>
      </c>
    </row>
    <row r="35" spans="2:58" x14ac:dyDescent="0.2">
      <c r="B35" s="28" t="s">
        <v>394</v>
      </c>
      <c r="C35" s="28" t="s">
        <v>30</v>
      </c>
      <c r="D35" s="29" t="s">
        <v>22</v>
      </c>
      <c r="E35" s="29" t="s">
        <v>17</v>
      </c>
      <c r="F35" s="29">
        <f>N35+T35+Z35+AF35+AL35</f>
        <v>19</v>
      </c>
      <c r="G35" s="29">
        <f>I35+O35+U35+AA35+AG35</f>
        <v>291</v>
      </c>
      <c r="H35" s="30">
        <f>AVERAGE(I35,O35,U35,AA35,AG35)</f>
        <v>145.5</v>
      </c>
      <c r="I35" s="31">
        <v>126</v>
      </c>
      <c r="J35" s="31">
        <v>31</v>
      </c>
      <c r="K35" s="31">
        <v>1</v>
      </c>
      <c r="L35" s="31">
        <f>I35+0.0001*J35+0.00000001*K35</f>
        <v>126.00310001</v>
      </c>
      <c r="M35" s="31">
        <f>RANK(L35,L$34:L$35)</f>
        <v>1</v>
      </c>
      <c r="N35" s="31">
        <f>IF(M35&lt;11,11-M35,0)*IF(L35=0,0,1)</f>
        <v>10</v>
      </c>
      <c r="O35" s="29">
        <v>165</v>
      </c>
      <c r="P35" s="29">
        <v>50</v>
      </c>
      <c r="Q35" s="29">
        <v>1</v>
      </c>
      <c r="R35" s="29">
        <f>O35+0.0001*P35+0.00000001*Q35</f>
        <v>165.00500001</v>
      </c>
      <c r="S35" s="29">
        <f>RANK(R35,R$34:R$35)</f>
        <v>2</v>
      </c>
      <c r="T35" s="29">
        <f>IF(S35&lt;11,11-S35,0)*IF(R35=0,0,1)</f>
        <v>9</v>
      </c>
      <c r="U35" s="31"/>
      <c r="V35" s="31"/>
      <c r="W35" s="31"/>
      <c r="X35" s="31">
        <f>U35+0.0001*V35+0.00000001*W35</f>
        <v>0</v>
      </c>
      <c r="Y35" s="31">
        <f>RANK(X35,X$34:X$35)</f>
        <v>1</v>
      </c>
      <c r="Z35" s="31">
        <f>IF(Y35&lt;11,11-Y35,0)*IF(X35=0,0,1)</f>
        <v>0</v>
      </c>
      <c r="AA35" s="29"/>
      <c r="AB35" s="29"/>
      <c r="AC35" s="29"/>
      <c r="AD35" s="29">
        <f>AA35+0.0001*AB35+0.00000001*AC35</f>
        <v>0</v>
      </c>
      <c r="AE35" s="29">
        <f>RANK(AD35,AD$34:AD$35)</f>
        <v>2</v>
      </c>
      <c r="AF35" s="29">
        <f>IF(AE35&lt;11,11-AE35,0)*IF(AD35=0,0,1)</f>
        <v>0</v>
      </c>
      <c r="AG35" s="32"/>
      <c r="AH35" s="32"/>
      <c r="AI35" s="32"/>
      <c r="AJ35" s="31">
        <f>AG35+0.0001*AH35+0.00000001*AI35</f>
        <v>0</v>
      </c>
      <c r="AK35" s="31">
        <f>RANK(AJ35,AJ$34:AJ$35)</f>
        <v>1</v>
      </c>
      <c r="AL35" s="31">
        <f>IF(AK35&lt;11,11-AK35,0)*IF(AJ35=0,0,1)</f>
        <v>0</v>
      </c>
    </row>
    <row r="36" spans="2:58" s="22" customFormat="1" x14ac:dyDescent="0.2"/>
    <row r="37" spans="2:58" s="22" customFormat="1" x14ac:dyDescent="0.2"/>
    <row r="38" spans="2:58" s="22" customFormat="1" x14ac:dyDescent="0.2"/>
    <row r="39" spans="2:58" ht="11.5" x14ac:dyDescent="0.25">
      <c r="B39" s="47" t="s">
        <v>487</v>
      </c>
      <c r="C39" s="23"/>
      <c r="D39" s="23"/>
      <c r="E39" s="23"/>
      <c r="F39" s="23"/>
      <c r="G39" s="23"/>
      <c r="H39" s="23"/>
      <c r="I39" s="69" t="s">
        <v>398</v>
      </c>
      <c r="J39" s="69"/>
      <c r="K39" s="69"/>
      <c r="L39" s="69"/>
      <c r="M39" s="69"/>
      <c r="N39" s="69"/>
      <c r="O39" s="70" t="s">
        <v>309</v>
      </c>
      <c r="P39" s="70"/>
      <c r="Q39" s="70"/>
      <c r="R39" s="70"/>
      <c r="S39" s="70"/>
      <c r="T39" s="70"/>
      <c r="U39" s="69" t="s">
        <v>12</v>
      </c>
      <c r="V39" s="69"/>
      <c r="W39" s="69"/>
      <c r="X39" s="69"/>
      <c r="Y39" s="69"/>
      <c r="Z39" s="69"/>
      <c r="AA39" s="70" t="s">
        <v>187</v>
      </c>
      <c r="AB39" s="70"/>
      <c r="AC39" s="70"/>
      <c r="AD39" s="70"/>
      <c r="AE39" s="70"/>
      <c r="AF39" s="70"/>
      <c r="AG39" s="69" t="s">
        <v>451</v>
      </c>
      <c r="AH39" s="69"/>
      <c r="AI39" s="69"/>
      <c r="AJ39" s="69"/>
      <c r="AK39" s="69"/>
      <c r="AL39" s="69"/>
    </row>
    <row r="40" spans="2:58" x14ac:dyDescent="0.2">
      <c r="B40" s="24"/>
      <c r="C40" s="24"/>
      <c r="D40" s="24"/>
      <c r="E40" s="24"/>
      <c r="F40" s="24"/>
      <c r="G40" s="24"/>
      <c r="H40" s="24"/>
      <c r="I40" s="25"/>
      <c r="J40" s="25"/>
      <c r="K40" s="25"/>
      <c r="L40" s="25"/>
      <c r="M40" s="25"/>
      <c r="N40" s="25"/>
      <c r="O40" s="24"/>
      <c r="P40" s="24"/>
      <c r="Q40" s="24"/>
      <c r="R40" s="24"/>
      <c r="S40" s="24"/>
      <c r="T40" s="24"/>
      <c r="U40" s="25"/>
      <c r="V40" s="25"/>
      <c r="W40" s="25"/>
      <c r="X40" s="25"/>
      <c r="Y40" s="25"/>
      <c r="Z40" s="25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5"/>
      <c r="AL40" s="25"/>
    </row>
    <row r="41" spans="2:58" s="33" customFormat="1" ht="16" x14ac:dyDescent="0.2">
      <c r="B41" s="26" t="s">
        <v>2</v>
      </c>
      <c r="C41" s="26" t="s">
        <v>3</v>
      </c>
      <c r="D41" s="26" t="s">
        <v>449</v>
      </c>
      <c r="E41" s="26" t="s">
        <v>450</v>
      </c>
      <c r="F41" s="26" t="s">
        <v>470</v>
      </c>
      <c r="G41" s="26" t="s">
        <v>469</v>
      </c>
      <c r="H41" s="26" t="s">
        <v>471</v>
      </c>
      <c r="I41" s="27" t="s">
        <v>472</v>
      </c>
      <c r="J41" s="27" t="s">
        <v>473</v>
      </c>
      <c r="K41" s="27" t="s">
        <v>474</v>
      </c>
      <c r="L41" s="27" t="s">
        <v>452</v>
      </c>
      <c r="M41" s="27" t="s">
        <v>475</v>
      </c>
      <c r="N41" s="27" t="s">
        <v>476</v>
      </c>
      <c r="O41" s="26" t="s">
        <v>457</v>
      </c>
      <c r="P41" s="26" t="s">
        <v>458</v>
      </c>
      <c r="Q41" s="26" t="s">
        <v>459</v>
      </c>
      <c r="R41" s="26" t="s">
        <v>453</v>
      </c>
      <c r="S41" s="26" t="s">
        <v>477</v>
      </c>
      <c r="T41" s="26" t="s">
        <v>478</v>
      </c>
      <c r="U41" s="27" t="s">
        <v>460</v>
      </c>
      <c r="V41" s="27" t="s">
        <v>461</v>
      </c>
      <c r="W41" s="27" t="s">
        <v>462</v>
      </c>
      <c r="X41" s="27" t="s">
        <v>454</v>
      </c>
      <c r="Y41" s="27" t="s">
        <v>479</v>
      </c>
      <c r="Z41" s="27" t="s">
        <v>480</v>
      </c>
      <c r="AA41" s="26" t="s">
        <v>463</v>
      </c>
      <c r="AB41" s="26" t="s">
        <v>464</v>
      </c>
      <c r="AC41" s="26" t="s">
        <v>465</v>
      </c>
      <c r="AD41" s="26" t="s">
        <v>455</v>
      </c>
      <c r="AE41" s="26" t="s">
        <v>481</v>
      </c>
      <c r="AF41" s="26" t="s">
        <v>482</v>
      </c>
      <c r="AG41" s="27" t="s">
        <v>466</v>
      </c>
      <c r="AH41" s="27" t="s">
        <v>467</v>
      </c>
      <c r="AI41" s="27" t="s">
        <v>468</v>
      </c>
      <c r="AJ41" s="27" t="s">
        <v>456</v>
      </c>
      <c r="AK41" s="27" t="s">
        <v>483</v>
      </c>
      <c r="AL41" s="27" t="s">
        <v>484</v>
      </c>
    </row>
    <row r="42" spans="2:58" s="33" customFormat="1" x14ac:dyDescent="0.2">
      <c r="B42" s="28" t="s">
        <v>19</v>
      </c>
      <c r="C42" s="28" t="s">
        <v>14</v>
      </c>
      <c r="D42" s="29" t="s">
        <v>15</v>
      </c>
      <c r="E42" s="29" t="s">
        <v>17</v>
      </c>
      <c r="F42" s="29">
        <f>N42+T42+Z42+AF42+AL42</f>
        <v>45</v>
      </c>
      <c r="G42" s="29">
        <f>I42+O42+U42+AA42+AG42</f>
        <v>2895</v>
      </c>
      <c r="H42" s="30">
        <f>AVERAGE(I42,O42,U42,AA42,AG42)</f>
        <v>579</v>
      </c>
      <c r="I42" s="31">
        <v>570</v>
      </c>
      <c r="J42" s="31">
        <v>60</v>
      </c>
      <c r="K42" s="31">
        <v>30</v>
      </c>
      <c r="L42" s="31">
        <f>I42+0.0001*J42+0.00000001*K42</f>
        <v>570.00600029999998</v>
      </c>
      <c r="M42" s="31">
        <f t="shared" ref="M42:M67" si="18">RANK(L42,L$42:L$67)</f>
        <v>1</v>
      </c>
      <c r="N42" s="31">
        <f t="shared" ref="N42:N67" si="19">IF(M42&lt;11,11-M42,0)*IF(L42=0,0,1)</f>
        <v>10</v>
      </c>
      <c r="O42" s="29">
        <v>579</v>
      </c>
      <c r="P42" s="29">
        <v>60</v>
      </c>
      <c r="Q42" s="29">
        <v>39</v>
      </c>
      <c r="R42" s="29">
        <f>O42+0.0001*P42+0.00000001*Q42</f>
        <v>579.00600038999994</v>
      </c>
      <c r="S42" s="29">
        <f t="shared" ref="S42:S67" si="20">RANK(R42,R$42:R$67)</f>
        <v>3</v>
      </c>
      <c r="T42" s="29">
        <f t="shared" ref="T42:T67" si="21">IF(S42&lt;11,11-S42,0)*IF(R42=0,0,1)</f>
        <v>8</v>
      </c>
      <c r="U42" s="31">
        <v>583</v>
      </c>
      <c r="V42" s="31">
        <v>60</v>
      </c>
      <c r="W42" s="31">
        <v>43</v>
      </c>
      <c r="X42" s="31">
        <f>U42+0.0001*V42+0.00000001*W42</f>
        <v>583.00600042999997</v>
      </c>
      <c r="Y42" s="31">
        <f t="shared" ref="Y42:Y67" si="22">RANK(X42,X$42:X$67)</f>
        <v>2</v>
      </c>
      <c r="Z42" s="31">
        <f t="shared" ref="Z42:Z67" si="23">IF(Y42&lt;11,11-Y42,0)*IF(X42=0,0,1)</f>
        <v>9</v>
      </c>
      <c r="AA42" s="29">
        <v>581</v>
      </c>
      <c r="AB42" s="29">
        <v>60</v>
      </c>
      <c r="AC42" s="29">
        <v>41</v>
      </c>
      <c r="AD42" s="29">
        <f>AA42+0.0001*AB42+0.00000001*AC42</f>
        <v>581.00600040999996</v>
      </c>
      <c r="AE42" s="29">
        <f t="shared" ref="AE42:AE67" si="24">RANK(AD42,AD$42:AD$67)</f>
        <v>2</v>
      </c>
      <c r="AF42" s="29">
        <f t="shared" ref="AF42:AF67" si="25">IF(AE42&lt;11,11-AE42,0)*IF(AD42=0,0,1)</f>
        <v>9</v>
      </c>
      <c r="AG42" s="32">
        <v>582</v>
      </c>
      <c r="AH42" s="32">
        <v>60</v>
      </c>
      <c r="AI42" s="32">
        <v>42</v>
      </c>
      <c r="AJ42" s="31">
        <f>AG42+0.0001*AH42+0.00000001*AI42</f>
        <v>582.00600041999996</v>
      </c>
      <c r="AK42" s="31">
        <f t="shared" ref="AK42:AK67" si="26">RANK(AJ42,AJ$42:AJ$67)</f>
        <v>2</v>
      </c>
      <c r="AL42" s="31">
        <f t="shared" ref="AL42:AL67" si="27">IF(AK42&lt;11,11-AK42,0)*IF(AJ42=0,0,1)</f>
        <v>9</v>
      </c>
    </row>
    <row r="43" spans="2:58" s="33" customFormat="1" x14ac:dyDescent="0.2">
      <c r="B43" s="28" t="s">
        <v>13</v>
      </c>
      <c r="C43" s="28" t="s">
        <v>14</v>
      </c>
      <c r="D43" s="29" t="s">
        <v>15</v>
      </c>
      <c r="E43" s="29" t="s">
        <v>17</v>
      </c>
      <c r="F43" s="29">
        <f t="shared" ref="F43:F61" si="28">N43+T43+Z43+AF43+AL43</f>
        <v>30</v>
      </c>
      <c r="G43" s="29">
        <f t="shared" ref="G43:G61" si="29">I43+O43+U43+AA43+AG43</f>
        <v>1772</v>
      </c>
      <c r="H43" s="30">
        <f t="shared" ref="H43:H61" si="30">AVERAGE(I43,O43,U43,AA43,AG43)</f>
        <v>590.66666666666663</v>
      </c>
      <c r="I43" s="31"/>
      <c r="J43" s="31"/>
      <c r="K43" s="31"/>
      <c r="L43" s="31">
        <f t="shared" ref="L43:L64" si="31">I43+0.0001*J43+0.00000001*K43</f>
        <v>0</v>
      </c>
      <c r="M43" s="31">
        <f t="shared" si="18"/>
        <v>11</v>
      </c>
      <c r="N43" s="31">
        <f t="shared" si="19"/>
        <v>0</v>
      </c>
      <c r="O43" s="29">
        <v>590</v>
      </c>
      <c r="P43" s="29">
        <v>60</v>
      </c>
      <c r="Q43" s="29">
        <v>50</v>
      </c>
      <c r="R43" s="29">
        <f t="shared" ref="R43:R64" si="32">O43+0.0001*P43+0.00000001*Q43</f>
        <v>590.00600050000003</v>
      </c>
      <c r="S43" s="29">
        <f t="shared" si="20"/>
        <v>1</v>
      </c>
      <c r="T43" s="29">
        <f t="shared" si="21"/>
        <v>10</v>
      </c>
      <c r="U43" s="31">
        <v>590</v>
      </c>
      <c r="V43" s="31">
        <v>60</v>
      </c>
      <c r="W43" s="31">
        <v>50</v>
      </c>
      <c r="X43" s="31">
        <f t="shared" ref="X43:X64" si="33">U43+0.0001*V43+0.00000001*W43</f>
        <v>590.00600050000003</v>
      </c>
      <c r="Y43" s="31">
        <f t="shared" si="22"/>
        <v>1</v>
      </c>
      <c r="Z43" s="31">
        <f t="shared" si="23"/>
        <v>10</v>
      </c>
      <c r="AA43" s="29"/>
      <c r="AB43" s="29"/>
      <c r="AC43" s="29"/>
      <c r="AD43" s="29">
        <f t="shared" ref="AD43:AD64" si="34">AA43+0.0001*AB43+0.00000001*AC43</f>
        <v>0</v>
      </c>
      <c r="AE43" s="29">
        <f t="shared" si="24"/>
        <v>17</v>
      </c>
      <c r="AF43" s="29">
        <f t="shared" si="25"/>
        <v>0</v>
      </c>
      <c r="AG43" s="32">
        <v>592</v>
      </c>
      <c r="AH43" s="32">
        <v>60</v>
      </c>
      <c r="AI43" s="32">
        <v>52</v>
      </c>
      <c r="AJ43" s="31">
        <f t="shared" ref="AJ43:AJ64" si="35">AG43+0.0001*AH43+0.00000001*AI43</f>
        <v>592.00600051999993</v>
      </c>
      <c r="AK43" s="31">
        <f t="shared" si="26"/>
        <v>1</v>
      </c>
      <c r="AL43" s="31">
        <f t="shared" si="27"/>
        <v>10</v>
      </c>
    </row>
    <row r="44" spans="2:58" s="33" customFormat="1" x14ac:dyDescent="0.2">
      <c r="B44" s="28" t="s">
        <v>35</v>
      </c>
      <c r="C44" s="28" t="s">
        <v>36</v>
      </c>
      <c r="D44" s="29" t="s">
        <v>22</v>
      </c>
      <c r="E44" s="29" t="s">
        <v>17</v>
      </c>
      <c r="F44" s="29">
        <f>N44+T44+Z44+AF44+AL44</f>
        <v>28</v>
      </c>
      <c r="G44" s="29">
        <f>I44+O44+U44+AA44+AG44</f>
        <v>2258</v>
      </c>
      <c r="H44" s="30">
        <f>AVERAGE(I44,O44,U44,AA44,AG44)</f>
        <v>564.5</v>
      </c>
      <c r="I44" s="31">
        <v>560</v>
      </c>
      <c r="J44" s="31">
        <v>60</v>
      </c>
      <c r="K44" s="31">
        <v>22</v>
      </c>
      <c r="L44" s="31">
        <f>I44+0.0001*J44+0.00000001*K44</f>
        <v>560.00600021999992</v>
      </c>
      <c r="M44" s="31">
        <f t="shared" si="18"/>
        <v>2</v>
      </c>
      <c r="N44" s="31">
        <f t="shared" si="19"/>
        <v>9</v>
      </c>
      <c r="O44" s="29">
        <v>572</v>
      </c>
      <c r="P44" s="29"/>
      <c r="Q44" s="29"/>
      <c r="R44" s="29">
        <f>O44+0.0001*P44+0.00000001*Q44</f>
        <v>572</v>
      </c>
      <c r="S44" s="29">
        <f t="shared" si="20"/>
        <v>5</v>
      </c>
      <c r="T44" s="29">
        <f t="shared" si="21"/>
        <v>6</v>
      </c>
      <c r="U44" s="31">
        <v>565</v>
      </c>
      <c r="V44" s="31">
        <v>60</v>
      </c>
      <c r="W44" s="31">
        <v>27</v>
      </c>
      <c r="X44" s="31">
        <f>U44+0.0001*V44+0.00000001*W44</f>
        <v>565.00600026999996</v>
      </c>
      <c r="Y44" s="31">
        <f t="shared" si="22"/>
        <v>5</v>
      </c>
      <c r="Z44" s="31">
        <f t="shared" si="23"/>
        <v>6</v>
      </c>
      <c r="AA44" s="29">
        <v>561</v>
      </c>
      <c r="AB44" s="29">
        <v>60</v>
      </c>
      <c r="AC44" s="29">
        <v>23</v>
      </c>
      <c r="AD44" s="29">
        <f>AA44+0.0001*AB44+0.00000001*AC44</f>
        <v>561.00600022999993</v>
      </c>
      <c r="AE44" s="29">
        <f t="shared" si="24"/>
        <v>4</v>
      </c>
      <c r="AF44" s="29">
        <f t="shared" si="25"/>
        <v>7</v>
      </c>
      <c r="AG44" s="32"/>
      <c r="AH44" s="32"/>
      <c r="AI44" s="32"/>
      <c r="AJ44" s="31">
        <f>AG44+0.0001*AH44+0.00000001*AI44</f>
        <v>0</v>
      </c>
      <c r="AK44" s="31">
        <f t="shared" si="26"/>
        <v>14</v>
      </c>
      <c r="AL44" s="31">
        <f t="shared" si="27"/>
        <v>0</v>
      </c>
    </row>
    <row r="45" spans="2:58" s="33" customFormat="1" x14ac:dyDescent="0.2">
      <c r="B45" s="28" t="s">
        <v>23</v>
      </c>
      <c r="C45" s="28" t="s">
        <v>24</v>
      </c>
      <c r="D45" s="29" t="s">
        <v>15</v>
      </c>
      <c r="E45" s="29" t="s">
        <v>17</v>
      </c>
      <c r="F45" s="29">
        <f t="shared" si="28"/>
        <v>25</v>
      </c>
      <c r="G45" s="29">
        <f t="shared" si="29"/>
        <v>1743</v>
      </c>
      <c r="H45" s="30">
        <f t="shared" si="30"/>
        <v>581</v>
      </c>
      <c r="I45" s="31"/>
      <c r="J45" s="31"/>
      <c r="K45" s="31"/>
      <c r="L45" s="31">
        <f t="shared" si="31"/>
        <v>0</v>
      </c>
      <c r="M45" s="31">
        <f t="shared" si="18"/>
        <v>11</v>
      </c>
      <c r="N45" s="31">
        <f t="shared" si="19"/>
        <v>0</v>
      </c>
      <c r="O45" s="29">
        <v>575</v>
      </c>
      <c r="P45" s="29">
        <v>60</v>
      </c>
      <c r="Q45" s="29">
        <v>36</v>
      </c>
      <c r="R45" s="29">
        <f t="shared" si="32"/>
        <v>575.00600035999992</v>
      </c>
      <c r="S45" s="29">
        <f t="shared" si="20"/>
        <v>4</v>
      </c>
      <c r="T45" s="29">
        <f t="shared" si="21"/>
        <v>7</v>
      </c>
      <c r="U45" s="31">
        <v>583</v>
      </c>
      <c r="V45" s="31">
        <v>60</v>
      </c>
      <c r="W45" s="31"/>
      <c r="X45" s="31">
        <f t="shared" si="33"/>
        <v>583.00599999999997</v>
      </c>
      <c r="Y45" s="31">
        <f t="shared" si="22"/>
        <v>3</v>
      </c>
      <c r="Z45" s="31">
        <f t="shared" si="23"/>
        <v>8</v>
      </c>
      <c r="AA45" s="29">
        <v>585</v>
      </c>
      <c r="AB45" s="29">
        <v>60</v>
      </c>
      <c r="AC45" s="29">
        <v>45</v>
      </c>
      <c r="AD45" s="29">
        <f t="shared" si="34"/>
        <v>585.00600044999999</v>
      </c>
      <c r="AE45" s="29">
        <f t="shared" si="24"/>
        <v>1</v>
      </c>
      <c r="AF45" s="29">
        <f t="shared" si="25"/>
        <v>10</v>
      </c>
      <c r="AG45" s="32"/>
      <c r="AH45" s="32"/>
      <c r="AI45" s="32"/>
      <c r="AJ45" s="31">
        <f t="shared" si="35"/>
        <v>0</v>
      </c>
      <c r="AK45" s="31">
        <f t="shared" si="26"/>
        <v>14</v>
      </c>
      <c r="AL45" s="31">
        <f t="shared" si="27"/>
        <v>0</v>
      </c>
    </row>
    <row r="46" spans="2:58" s="33" customFormat="1" x14ac:dyDescent="0.2">
      <c r="B46" s="28" t="s">
        <v>27</v>
      </c>
      <c r="C46" s="28" t="s">
        <v>14</v>
      </c>
      <c r="D46" s="29" t="s">
        <v>15</v>
      </c>
      <c r="E46" s="29" t="s">
        <v>17</v>
      </c>
      <c r="F46" s="29">
        <f t="shared" si="28"/>
        <v>24</v>
      </c>
      <c r="G46" s="29">
        <f t="shared" si="29"/>
        <v>1732</v>
      </c>
      <c r="H46" s="30">
        <f t="shared" si="30"/>
        <v>577.33333333333337</v>
      </c>
      <c r="I46" s="31"/>
      <c r="J46" s="31"/>
      <c r="K46" s="31"/>
      <c r="L46" s="31">
        <f t="shared" si="31"/>
        <v>0</v>
      </c>
      <c r="M46" s="31">
        <f t="shared" si="18"/>
        <v>11</v>
      </c>
      <c r="N46" s="31">
        <f t="shared" si="19"/>
        <v>0</v>
      </c>
      <c r="O46" s="29">
        <v>588</v>
      </c>
      <c r="P46" s="29">
        <v>60</v>
      </c>
      <c r="Q46" s="29">
        <v>48</v>
      </c>
      <c r="R46" s="29">
        <f t="shared" si="32"/>
        <v>588.00600048000001</v>
      </c>
      <c r="S46" s="29">
        <f t="shared" si="20"/>
        <v>2</v>
      </c>
      <c r="T46" s="29">
        <f t="shared" si="21"/>
        <v>9</v>
      </c>
      <c r="U46" s="31">
        <v>572</v>
      </c>
      <c r="V46" s="31">
        <v>60</v>
      </c>
      <c r="W46" s="31">
        <v>32</v>
      </c>
      <c r="X46" s="31">
        <f t="shared" si="33"/>
        <v>572.00600032</v>
      </c>
      <c r="Y46" s="31">
        <f t="shared" si="22"/>
        <v>4</v>
      </c>
      <c r="Z46" s="31">
        <f t="shared" si="23"/>
        <v>7</v>
      </c>
      <c r="AA46" s="29"/>
      <c r="AB46" s="29"/>
      <c r="AC46" s="29"/>
      <c r="AD46" s="29">
        <f t="shared" si="34"/>
        <v>0</v>
      </c>
      <c r="AE46" s="29">
        <f t="shared" si="24"/>
        <v>17</v>
      </c>
      <c r="AF46" s="29">
        <f t="shared" si="25"/>
        <v>0</v>
      </c>
      <c r="AG46" s="32">
        <v>572</v>
      </c>
      <c r="AH46" s="32">
        <v>60</v>
      </c>
      <c r="AI46" s="32">
        <v>36</v>
      </c>
      <c r="AJ46" s="31">
        <f t="shared" si="35"/>
        <v>572.00600035999992</v>
      </c>
      <c r="AK46" s="31">
        <f t="shared" si="26"/>
        <v>3</v>
      </c>
      <c r="AL46" s="31">
        <f t="shared" si="27"/>
        <v>8</v>
      </c>
    </row>
    <row r="47" spans="2:58" s="33" customFormat="1" x14ac:dyDescent="0.2">
      <c r="B47" s="28" t="s">
        <v>43</v>
      </c>
      <c r="C47" s="28" t="s">
        <v>44</v>
      </c>
      <c r="D47" s="29" t="s">
        <v>15</v>
      </c>
      <c r="E47" s="29" t="s">
        <v>17</v>
      </c>
      <c r="F47" s="29">
        <f t="shared" si="28"/>
        <v>18</v>
      </c>
      <c r="G47" s="29">
        <f t="shared" si="29"/>
        <v>2200</v>
      </c>
      <c r="H47" s="30">
        <f t="shared" si="30"/>
        <v>550</v>
      </c>
      <c r="I47" s="31">
        <v>544</v>
      </c>
      <c r="J47" s="31">
        <v>60</v>
      </c>
      <c r="K47" s="31">
        <v>9</v>
      </c>
      <c r="L47" s="31">
        <f t="shared" si="31"/>
        <v>544.00600008999993</v>
      </c>
      <c r="M47" s="31">
        <f t="shared" si="18"/>
        <v>5</v>
      </c>
      <c r="N47" s="31">
        <f t="shared" si="19"/>
        <v>6</v>
      </c>
      <c r="O47" s="29">
        <v>545</v>
      </c>
      <c r="P47" s="29">
        <v>60</v>
      </c>
      <c r="Q47" s="29">
        <v>12</v>
      </c>
      <c r="R47" s="29">
        <f t="shared" si="32"/>
        <v>545.00600011999995</v>
      </c>
      <c r="S47" s="29">
        <f t="shared" si="20"/>
        <v>9</v>
      </c>
      <c r="T47" s="29">
        <f t="shared" si="21"/>
        <v>2</v>
      </c>
      <c r="U47" s="31">
        <v>555</v>
      </c>
      <c r="V47" s="31">
        <v>60</v>
      </c>
      <c r="W47" s="31">
        <v>17</v>
      </c>
      <c r="X47" s="31">
        <f t="shared" si="33"/>
        <v>555.00600016999999</v>
      </c>
      <c r="Y47" s="31">
        <f t="shared" si="22"/>
        <v>6</v>
      </c>
      <c r="Z47" s="31">
        <f t="shared" si="23"/>
        <v>5</v>
      </c>
      <c r="AA47" s="29">
        <v>556</v>
      </c>
      <c r="AB47" s="29">
        <v>60</v>
      </c>
      <c r="AC47" s="29">
        <v>19</v>
      </c>
      <c r="AD47" s="29">
        <f t="shared" si="34"/>
        <v>556.00600019000001</v>
      </c>
      <c r="AE47" s="29">
        <f t="shared" si="24"/>
        <v>6</v>
      </c>
      <c r="AF47" s="29">
        <f t="shared" si="25"/>
        <v>5</v>
      </c>
      <c r="AG47" s="32"/>
      <c r="AH47" s="32"/>
      <c r="AI47" s="32"/>
      <c r="AJ47" s="31">
        <f t="shared" si="35"/>
        <v>0</v>
      </c>
      <c r="AK47" s="31">
        <f t="shared" si="26"/>
        <v>14</v>
      </c>
      <c r="AL47" s="31">
        <f t="shared" si="27"/>
        <v>0</v>
      </c>
    </row>
    <row r="48" spans="2:58" s="33" customFormat="1" x14ac:dyDescent="0.2">
      <c r="B48" s="28" t="s">
        <v>60</v>
      </c>
      <c r="C48" s="28" t="s">
        <v>61</v>
      </c>
      <c r="D48" s="29" t="s">
        <v>15</v>
      </c>
      <c r="E48" s="29" t="s">
        <v>17</v>
      </c>
      <c r="F48" s="29">
        <f t="shared" si="28"/>
        <v>16</v>
      </c>
      <c r="G48" s="29">
        <f t="shared" si="29"/>
        <v>2687</v>
      </c>
      <c r="H48" s="30">
        <f t="shared" si="30"/>
        <v>537.4</v>
      </c>
      <c r="I48" s="31">
        <v>545</v>
      </c>
      <c r="J48" s="31">
        <v>60</v>
      </c>
      <c r="K48" s="31">
        <v>9</v>
      </c>
      <c r="L48" s="31">
        <f t="shared" si="31"/>
        <v>545.00600008999993</v>
      </c>
      <c r="M48" s="31">
        <f t="shared" si="18"/>
        <v>4</v>
      </c>
      <c r="N48" s="31">
        <f t="shared" si="19"/>
        <v>7</v>
      </c>
      <c r="O48" s="29">
        <v>507</v>
      </c>
      <c r="P48" s="29">
        <v>60</v>
      </c>
      <c r="Q48" s="29">
        <v>4</v>
      </c>
      <c r="R48" s="29">
        <f t="shared" si="32"/>
        <v>507.00600003999995</v>
      </c>
      <c r="S48" s="29">
        <f t="shared" si="20"/>
        <v>15</v>
      </c>
      <c r="T48" s="29">
        <f t="shared" si="21"/>
        <v>0</v>
      </c>
      <c r="U48" s="31">
        <v>545</v>
      </c>
      <c r="V48" s="31">
        <v>60</v>
      </c>
      <c r="W48" s="31">
        <v>6</v>
      </c>
      <c r="X48" s="31">
        <f t="shared" si="33"/>
        <v>545.00600006000002</v>
      </c>
      <c r="Y48" s="31">
        <f t="shared" si="22"/>
        <v>9</v>
      </c>
      <c r="Z48" s="31">
        <f t="shared" si="23"/>
        <v>2</v>
      </c>
      <c r="AA48" s="29">
        <v>543</v>
      </c>
      <c r="AB48" s="29">
        <v>60</v>
      </c>
      <c r="AC48" s="29">
        <v>10</v>
      </c>
      <c r="AD48" s="29">
        <f t="shared" si="34"/>
        <v>543.00600009999994</v>
      </c>
      <c r="AE48" s="29">
        <f t="shared" si="24"/>
        <v>8</v>
      </c>
      <c r="AF48" s="29">
        <f t="shared" si="25"/>
        <v>3</v>
      </c>
      <c r="AG48" s="32">
        <v>547</v>
      </c>
      <c r="AH48" s="32">
        <v>60</v>
      </c>
      <c r="AI48" s="32">
        <v>11</v>
      </c>
      <c r="AJ48" s="31">
        <f t="shared" si="35"/>
        <v>547.00600010999995</v>
      </c>
      <c r="AK48" s="31">
        <f t="shared" si="26"/>
        <v>7</v>
      </c>
      <c r="AL48" s="31">
        <f t="shared" si="27"/>
        <v>4</v>
      </c>
    </row>
    <row r="49" spans="2:38" s="33" customFormat="1" x14ac:dyDescent="0.2">
      <c r="B49" s="28" t="s">
        <v>52</v>
      </c>
      <c r="C49" s="28" t="s">
        <v>14</v>
      </c>
      <c r="D49" s="29" t="s">
        <v>15</v>
      </c>
      <c r="E49" s="29" t="s">
        <v>53</v>
      </c>
      <c r="F49" s="29">
        <f t="shared" si="28"/>
        <v>15</v>
      </c>
      <c r="G49" s="29">
        <f t="shared" si="29"/>
        <v>1654</v>
      </c>
      <c r="H49" s="30">
        <f t="shared" si="30"/>
        <v>551.33333333333337</v>
      </c>
      <c r="I49" s="31"/>
      <c r="J49" s="31"/>
      <c r="K49" s="31"/>
      <c r="L49" s="31">
        <f t="shared" si="31"/>
        <v>0</v>
      </c>
      <c r="M49" s="31">
        <f t="shared" si="18"/>
        <v>11</v>
      </c>
      <c r="N49" s="31">
        <f t="shared" si="19"/>
        <v>0</v>
      </c>
      <c r="O49" s="29"/>
      <c r="P49" s="29"/>
      <c r="Q49" s="29"/>
      <c r="R49" s="29">
        <f t="shared" si="32"/>
        <v>0</v>
      </c>
      <c r="S49" s="29">
        <f t="shared" si="20"/>
        <v>17</v>
      </c>
      <c r="T49" s="29">
        <f t="shared" si="21"/>
        <v>0</v>
      </c>
      <c r="U49" s="31">
        <v>550</v>
      </c>
      <c r="V49" s="31">
        <v>60</v>
      </c>
      <c r="W49" s="31">
        <v>15</v>
      </c>
      <c r="X49" s="31">
        <f t="shared" si="33"/>
        <v>550.00600014999998</v>
      </c>
      <c r="Y49" s="31">
        <f t="shared" si="22"/>
        <v>7</v>
      </c>
      <c r="Z49" s="31">
        <f t="shared" si="23"/>
        <v>4</v>
      </c>
      <c r="AA49" s="29">
        <v>564</v>
      </c>
      <c r="AB49" s="29">
        <v>60</v>
      </c>
      <c r="AC49" s="29">
        <v>24</v>
      </c>
      <c r="AD49" s="29">
        <f t="shared" si="34"/>
        <v>564.00600023999993</v>
      </c>
      <c r="AE49" s="29">
        <f t="shared" si="24"/>
        <v>3</v>
      </c>
      <c r="AF49" s="29">
        <f t="shared" si="25"/>
        <v>8</v>
      </c>
      <c r="AG49" s="32">
        <v>540</v>
      </c>
      <c r="AH49" s="32">
        <v>60</v>
      </c>
      <c r="AI49" s="32">
        <v>12</v>
      </c>
      <c r="AJ49" s="31">
        <f t="shared" si="35"/>
        <v>540.00600011999995</v>
      </c>
      <c r="AK49" s="31">
        <f t="shared" si="26"/>
        <v>8</v>
      </c>
      <c r="AL49" s="31">
        <f t="shared" si="27"/>
        <v>3</v>
      </c>
    </row>
    <row r="50" spans="2:38" s="33" customFormat="1" x14ac:dyDescent="0.2">
      <c r="B50" s="28" t="s">
        <v>64</v>
      </c>
      <c r="C50" s="28" t="s">
        <v>14</v>
      </c>
      <c r="D50" s="29" t="s">
        <v>22</v>
      </c>
      <c r="E50" s="29" t="s">
        <v>17</v>
      </c>
      <c r="F50" s="29">
        <f t="shared" si="28"/>
        <v>14</v>
      </c>
      <c r="G50" s="29">
        <f t="shared" si="29"/>
        <v>1661</v>
      </c>
      <c r="H50" s="30">
        <f t="shared" si="30"/>
        <v>553.66666666666663</v>
      </c>
      <c r="I50" s="31">
        <v>559</v>
      </c>
      <c r="J50" s="31">
        <v>60</v>
      </c>
      <c r="K50" s="31">
        <v>30</v>
      </c>
      <c r="L50" s="31">
        <f t="shared" si="31"/>
        <v>559.00600029999998</v>
      </c>
      <c r="M50" s="31">
        <f t="shared" si="18"/>
        <v>3</v>
      </c>
      <c r="N50" s="31">
        <f t="shared" si="19"/>
        <v>8</v>
      </c>
      <c r="O50" s="29">
        <v>563</v>
      </c>
      <c r="P50" s="29">
        <v>60</v>
      </c>
      <c r="Q50" s="29">
        <v>26</v>
      </c>
      <c r="R50" s="29">
        <f t="shared" si="32"/>
        <v>563.00600025999995</v>
      </c>
      <c r="S50" s="29">
        <f t="shared" si="20"/>
        <v>6</v>
      </c>
      <c r="T50" s="29">
        <f t="shared" si="21"/>
        <v>5</v>
      </c>
      <c r="U50" s="31">
        <v>539</v>
      </c>
      <c r="V50" s="31">
        <v>60</v>
      </c>
      <c r="W50" s="31">
        <v>8</v>
      </c>
      <c r="X50" s="31">
        <f t="shared" si="33"/>
        <v>539.00600007999992</v>
      </c>
      <c r="Y50" s="31">
        <f t="shared" si="22"/>
        <v>10</v>
      </c>
      <c r="Z50" s="31">
        <f t="shared" si="23"/>
        <v>1</v>
      </c>
      <c r="AA50" s="29"/>
      <c r="AB50" s="29"/>
      <c r="AC50" s="29"/>
      <c r="AD50" s="29">
        <f t="shared" si="34"/>
        <v>0</v>
      </c>
      <c r="AE50" s="29">
        <f t="shared" si="24"/>
        <v>17</v>
      </c>
      <c r="AF50" s="29">
        <f t="shared" si="25"/>
        <v>0</v>
      </c>
      <c r="AG50" s="32"/>
      <c r="AH50" s="32"/>
      <c r="AI50" s="32"/>
      <c r="AJ50" s="31">
        <f t="shared" si="35"/>
        <v>0</v>
      </c>
      <c r="AK50" s="31">
        <f t="shared" si="26"/>
        <v>14</v>
      </c>
      <c r="AL50" s="31">
        <f t="shared" si="27"/>
        <v>0</v>
      </c>
    </row>
    <row r="51" spans="2:38" s="33" customFormat="1" x14ac:dyDescent="0.2">
      <c r="B51" s="28" t="s">
        <v>196</v>
      </c>
      <c r="C51" s="28" t="s">
        <v>14</v>
      </c>
      <c r="D51" s="29" t="s">
        <v>22</v>
      </c>
      <c r="E51" s="29" t="s">
        <v>17</v>
      </c>
      <c r="F51" s="29">
        <f t="shared" si="28"/>
        <v>14</v>
      </c>
      <c r="G51" s="29">
        <f t="shared" si="29"/>
        <v>1648</v>
      </c>
      <c r="H51" s="30">
        <f t="shared" si="30"/>
        <v>549.33333333333337</v>
      </c>
      <c r="I51" s="31"/>
      <c r="J51" s="31"/>
      <c r="K51" s="31"/>
      <c r="L51" s="31">
        <f t="shared" si="31"/>
        <v>0</v>
      </c>
      <c r="M51" s="31">
        <f t="shared" si="18"/>
        <v>11</v>
      </c>
      <c r="N51" s="31">
        <f t="shared" si="19"/>
        <v>0</v>
      </c>
      <c r="O51" s="29">
        <v>551</v>
      </c>
      <c r="P51" s="29">
        <v>60</v>
      </c>
      <c r="Q51" s="29">
        <v>14</v>
      </c>
      <c r="R51" s="29">
        <f t="shared" si="32"/>
        <v>551.00600013999997</v>
      </c>
      <c r="S51" s="29">
        <f t="shared" si="20"/>
        <v>7</v>
      </c>
      <c r="T51" s="29">
        <f t="shared" si="21"/>
        <v>4</v>
      </c>
      <c r="U51" s="31"/>
      <c r="V51" s="31"/>
      <c r="W51" s="31"/>
      <c r="X51" s="31">
        <f t="shared" si="33"/>
        <v>0</v>
      </c>
      <c r="Y51" s="31">
        <f t="shared" si="22"/>
        <v>15</v>
      </c>
      <c r="Z51" s="31">
        <f t="shared" si="23"/>
        <v>0</v>
      </c>
      <c r="AA51" s="29">
        <v>544</v>
      </c>
      <c r="AB51" s="29">
        <v>60</v>
      </c>
      <c r="AC51" s="29">
        <v>11</v>
      </c>
      <c r="AD51" s="29">
        <f t="shared" si="34"/>
        <v>544.00600010999995</v>
      </c>
      <c r="AE51" s="29">
        <f t="shared" si="24"/>
        <v>7</v>
      </c>
      <c r="AF51" s="29">
        <f t="shared" si="25"/>
        <v>4</v>
      </c>
      <c r="AG51" s="32">
        <v>553</v>
      </c>
      <c r="AH51" s="32">
        <v>60</v>
      </c>
      <c r="AI51" s="32">
        <v>18</v>
      </c>
      <c r="AJ51" s="31">
        <f t="shared" si="35"/>
        <v>553.00600018</v>
      </c>
      <c r="AK51" s="31">
        <f t="shared" si="26"/>
        <v>5</v>
      </c>
      <c r="AL51" s="31">
        <f t="shared" si="27"/>
        <v>6</v>
      </c>
    </row>
    <row r="52" spans="2:38" s="33" customFormat="1" x14ac:dyDescent="0.2">
      <c r="B52" s="28" t="s">
        <v>54</v>
      </c>
      <c r="C52" s="28" t="s">
        <v>21</v>
      </c>
      <c r="D52" s="29" t="s">
        <v>15</v>
      </c>
      <c r="E52" s="29" t="s">
        <v>17</v>
      </c>
      <c r="F52" s="29">
        <f t="shared" si="28"/>
        <v>11</v>
      </c>
      <c r="G52" s="29">
        <f t="shared" si="29"/>
        <v>2157</v>
      </c>
      <c r="H52" s="30">
        <f t="shared" si="30"/>
        <v>539.25</v>
      </c>
      <c r="I52" s="31">
        <v>524</v>
      </c>
      <c r="J52" s="31">
        <v>60</v>
      </c>
      <c r="K52" s="31">
        <v>34</v>
      </c>
      <c r="L52" s="31">
        <f t="shared" si="31"/>
        <v>524.00600034000001</v>
      </c>
      <c r="M52" s="31">
        <f t="shared" si="18"/>
        <v>7</v>
      </c>
      <c r="N52" s="31">
        <f t="shared" si="19"/>
        <v>4</v>
      </c>
      <c r="O52" s="29">
        <v>547</v>
      </c>
      <c r="P52" s="29">
        <v>60</v>
      </c>
      <c r="Q52" s="29">
        <v>16</v>
      </c>
      <c r="R52" s="29">
        <f t="shared" si="32"/>
        <v>547.00600015999999</v>
      </c>
      <c r="S52" s="29">
        <f t="shared" si="20"/>
        <v>8</v>
      </c>
      <c r="T52" s="29">
        <f t="shared" si="21"/>
        <v>3</v>
      </c>
      <c r="U52" s="31">
        <v>549</v>
      </c>
      <c r="V52" s="31">
        <v>60</v>
      </c>
      <c r="W52" s="31">
        <v>14</v>
      </c>
      <c r="X52" s="31">
        <f t="shared" si="33"/>
        <v>549.00600013999997</v>
      </c>
      <c r="Y52" s="31">
        <f t="shared" si="22"/>
        <v>8</v>
      </c>
      <c r="Z52" s="31">
        <f t="shared" si="23"/>
        <v>3</v>
      </c>
      <c r="AA52" s="29">
        <v>537</v>
      </c>
      <c r="AB52" s="29">
        <v>60</v>
      </c>
      <c r="AC52" s="29">
        <v>13</v>
      </c>
      <c r="AD52" s="29">
        <f t="shared" si="34"/>
        <v>537.00600012999996</v>
      </c>
      <c r="AE52" s="29">
        <f t="shared" si="24"/>
        <v>10</v>
      </c>
      <c r="AF52" s="29">
        <f t="shared" si="25"/>
        <v>1</v>
      </c>
      <c r="AG52" s="32"/>
      <c r="AH52" s="32"/>
      <c r="AI52" s="32"/>
      <c r="AJ52" s="31">
        <f t="shared" si="35"/>
        <v>0</v>
      </c>
      <c r="AK52" s="31">
        <f t="shared" si="26"/>
        <v>14</v>
      </c>
      <c r="AL52" s="31">
        <f t="shared" si="27"/>
        <v>0</v>
      </c>
    </row>
    <row r="53" spans="2:38" s="33" customFormat="1" x14ac:dyDescent="0.2">
      <c r="B53" s="28" t="s">
        <v>75</v>
      </c>
      <c r="C53" s="28" t="s">
        <v>39</v>
      </c>
      <c r="D53" s="29" t="s">
        <v>15</v>
      </c>
      <c r="E53" s="29" t="s">
        <v>17</v>
      </c>
      <c r="F53" s="29">
        <f t="shared" si="28"/>
        <v>7</v>
      </c>
      <c r="G53" s="29">
        <f t="shared" si="29"/>
        <v>2125</v>
      </c>
      <c r="H53" s="30">
        <f t="shared" si="30"/>
        <v>531.25</v>
      </c>
      <c r="I53" s="31"/>
      <c r="J53" s="31"/>
      <c r="K53" s="31"/>
      <c r="L53" s="31">
        <f t="shared" si="31"/>
        <v>0</v>
      </c>
      <c r="M53" s="31">
        <f t="shared" si="18"/>
        <v>11</v>
      </c>
      <c r="N53" s="31">
        <f t="shared" si="19"/>
        <v>0</v>
      </c>
      <c r="O53" s="29">
        <v>512</v>
      </c>
      <c r="P53" s="29">
        <v>60</v>
      </c>
      <c r="Q53" s="29">
        <v>6</v>
      </c>
      <c r="R53" s="29">
        <f t="shared" si="32"/>
        <v>512.00600006000002</v>
      </c>
      <c r="S53" s="29">
        <f t="shared" si="20"/>
        <v>14</v>
      </c>
      <c r="T53" s="29">
        <f t="shared" si="21"/>
        <v>0</v>
      </c>
      <c r="U53" s="31">
        <v>521</v>
      </c>
      <c r="V53" s="31">
        <v>60</v>
      </c>
      <c r="W53" s="31">
        <v>15</v>
      </c>
      <c r="X53" s="31">
        <f t="shared" si="33"/>
        <v>521.00600014999998</v>
      </c>
      <c r="Y53" s="31">
        <f t="shared" si="22"/>
        <v>11</v>
      </c>
      <c r="Z53" s="31">
        <f t="shared" si="23"/>
        <v>0</v>
      </c>
      <c r="AA53" s="29">
        <v>540</v>
      </c>
      <c r="AB53" s="29"/>
      <c r="AC53" s="29"/>
      <c r="AD53" s="29">
        <f t="shared" si="34"/>
        <v>540</v>
      </c>
      <c r="AE53" s="29">
        <f t="shared" si="24"/>
        <v>9</v>
      </c>
      <c r="AF53" s="29">
        <f t="shared" si="25"/>
        <v>2</v>
      </c>
      <c r="AG53" s="32">
        <v>552</v>
      </c>
      <c r="AH53" s="32"/>
      <c r="AI53" s="32"/>
      <c r="AJ53" s="31">
        <f t="shared" si="35"/>
        <v>552</v>
      </c>
      <c r="AK53" s="31">
        <f t="shared" si="26"/>
        <v>6</v>
      </c>
      <c r="AL53" s="31">
        <f t="shared" si="27"/>
        <v>5</v>
      </c>
    </row>
    <row r="54" spans="2:38" s="33" customFormat="1" x14ac:dyDescent="0.2">
      <c r="B54" s="28" t="s">
        <v>676</v>
      </c>
      <c r="C54" s="28" t="s">
        <v>14</v>
      </c>
      <c r="D54" s="29" t="s">
        <v>15</v>
      </c>
      <c r="E54" s="29" t="s">
        <v>17</v>
      </c>
      <c r="F54" s="29">
        <f>N54+T54+Z54+AF54+AL54</f>
        <v>7</v>
      </c>
      <c r="G54" s="29">
        <f>I54+O54+U54+AA54+AG54</f>
        <v>555</v>
      </c>
      <c r="H54" s="30">
        <f>AVERAGE(I54,O54,U54,AA54,AG54)</f>
        <v>555</v>
      </c>
      <c r="I54" s="31"/>
      <c r="J54" s="31"/>
      <c r="K54" s="31"/>
      <c r="L54" s="31">
        <f>I54+0.0001*J54+0.00000001*K54</f>
        <v>0</v>
      </c>
      <c r="M54" s="31">
        <f t="shared" si="18"/>
        <v>11</v>
      </c>
      <c r="N54" s="31">
        <f t="shared" si="19"/>
        <v>0</v>
      </c>
      <c r="O54" s="29"/>
      <c r="P54" s="29"/>
      <c r="Q54" s="29"/>
      <c r="R54" s="29">
        <f>O54+0.0001*P54+0.00000001*Q54</f>
        <v>0</v>
      </c>
      <c r="S54" s="29">
        <f t="shared" si="20"/>
        <v>17</v>
      </c>
      <c r="T54" s="29">
        <f t="shared" si="21"/>
        <v>0</v>
      </c>
      <c r="U54" s="31"/>
      <c r="V54" s="31"/>
      <c r="W54" s="31"/>
      <c r="X54" s="31">
        <f>U54+0.0001*V54+0.00000001*W54</f>
        <v>0</v>
      </c>
      <c r="Y54" s="31">
        <f t="shared" si="22"/>
        <v>15</v>
      </c>
      <c r="Z54" s="31">
        <f t="shared" si="23"/>
        <v>0</v>
      </c>
      <c r="AA54" s="29"/>
      <c r="AB54" s="29"/>
      <c r="AC54" s="29"/>
      <c r="AD54" s="29">
        <f>AA54+0.0001*AB54+0.00000001*AC54</f>
        <v>0</v>
      </c>
      <c r="AE54" s="29">
        <f t="shared" si="24"/>
        <v>17</v>
      </c>
      <c r="AF54" s="29">
        <f t="shared" si="25"/>
        <v>0</v>
      </c>
      <c r="AG54" s="32">
        <v>555</v>
      </c>
      <c r="AH54" s="32">
        <v>60</v>
      </c>
      <c r="AI54" s="32">
        <v>19</v>
      </c>
      <c r="AJ54" s="31">
        <f>AG54+0.0001*AH54+0.00000001*AI54</f>
        <v>555.00600019000001</v>
      </c>
      <c r="AK54" s="31">
        <f t="shared" si="26"/>
        <v>4</v>
      </c>
      <c r="AL54" s="31">
        <f t="shared" si="27"/>
        <v>7</v>
      </c>
    </row>
    <row r="55" spans="2:38" s="33" customFormat="1" x14ac:dyDescent="0.2">
      <c r="B55" s="28" t="s">
        <v>190</v>
      </c>
      <c r="C55" s="28" t="s">
        <v>191</v>
      </c>
      <c r="D55" s="29" t="s">
        <v>15</v>
      </c>
      <c r="E55" s="29" t="s">
        <v>17</v>
      </c>
      <c r="F55" s="29">
        <f t="shared" si="28"/>
        <v>6</v>
      </c>
      <c r="G55" s="29">
        <f t="shared" si="29"/>
        <v>559</v>
      </c>
      <c r="H55" s="30">
        <f t="shared" si="30"/>
        <v>559</v>
      </c>
      <c r="I55" s="31"/>
      <c r="J55" s="31"/>
      <c r="K55" s="31"/>
      <c r="L55" s="31">
        <f t="shared" si="31"/>
        <v>0</v>
      </c>
      <c r="M55" s="31">
        <f t="shared" si="18"/>
        <v>11</v>
      </c>
      <c r="N55" s="31">
        <f t="shared" si="19"/>
        <v>0</v>
      </c>
      <c r="O55" s="29"/>
      <c r="P55" s="29"/>
      <c r="Q55" s="29"/>
      <c r="R55" s="29">
        <f t="shared" si="32"/>
        <v>0</v>
      </c>
      <c r="S55" s="29">
        <f t="shared" si="20"/>
        <v>17</v>
      </c>
      <c r="T55" s="29">
        <f t="shared" si="21"/>
        <v>0</v>
      </c>
      <c r="U55" s="31"/>
      <c r="V55" s="31"/>
      <c r="W55" s="31"/>
      <c r="X55" s="31">
        <f t="shared" si="33"/>
        <v>0</v>
      </c>
      <c r="Y55" s="31">
        <f t="shared" si="22"/>
        <v>15</v>
      </c>
      <c r="Z55" s="31">
        <f t="shared" si="23"/>
        <v>0</v>
      </c>
      <c r="AA55" s="29">
        <v>559</v>
      </c>
      <c r="AB55" s="29">
        <v>60</v>
      </c>
      <c r="AC55" s="29">
        <v>20</v>
      </c>
      <c r="AD55" s="29">
        <f t="shared" si="34"/>
        <v>559.00600020000002</v>
      </c>
      <c r="AE55" s="29">
        <f t="shared" si="24"/>
        <v>5</v>
      </c>
      <c r="AF55" s="29">
        <f t="shared" si="25"/>
        <v>6</v>
      </c>
      <c r="AG55" s="32"/>
      <c r="AH55" s="32"/>
      <c r="AI55" s="32"/>
      <c r="AJ55" s="31">
        <f t="shared" si="35"/>
        <v>0</v>
      </c>
      <c r="AK55" s="31">
        <f t="shared" si="26"/>
        <v>14</v>
      </c>
      <c r="AL55" s="31">
        <f t="shared" si="27"/>
        <v>0</v>
      </c>
    </row>
    <row r="56" spans="2:38" s="33" customFormat="1" x14ac:dyDescent="0.2">
      <c r="B56" s="28" t="s">
        <v>404</v>
      </c>
      <c r="C56" s="28" t="s">
        <v>30</v>
      </c>
      <c r="D56" s="29" t="s">
        <v>15</v>
      </c>
      <c r="E56" s="29" t="s">
        <v>53</v>
      </c>
      <c r="F56" s="29">
        <f t="shared" si="28"/>
        <v>5</v>
      </c>
      <c r="G56" s="29">
        <f t="shared" si="29"/>
        <v>532</v>
      </c>
      <c r="H56" s="30">
        <f t="shared" si="30"/>
        <v>532</v>
      </c>
      <c r="I56" s="31">
        <v>532</v>
      </c>
      <c r="J56" s="31">
        <v>59</v>
      </c>
      <c r="K56" s="31">
        <v>9</v>
      </c>
      <c r="L56" s="31">
        <f t="shared" si="31"/>
        <v>532.00590008999995</v>
      </c>
      <c r="M56" s="31">
        <f t="shared" si="18"/>
        <v>6</v>
      </c>
      <c r="N56" s="31">
        <f t="shared" si="19"/>
        <v>5</v>
      </c>
      <c r="O56" s="29"/>
      <c r="P56" s="29"/>
      <c r="Q56" s="29"/>
      <c r="R56" s="29">
        <f t="shared" si="32"/>
        <v>0</v>
      </c>
      <c r="S56" s="29">
        <f t="shared" si="20"/>
        <v>17</v>
      </c>
      <c r="T56" s="29">
        <f t="shared" si="21"/>
        <v>0</v>
      </c>
      <c r="U56" s="31"/>
      <c r="V56" s="31"/>
      <c r="W56" s="31"/>
      <c r="X56" s="31">
        <f t="shared" si="33"/>
        <v>0</v>
      </c>
      <c r="Y56" s="31">
        <f t="shared" si="22"/>
        <v>15</v>
      </c>
      <c r="Z56" s="31">
        <f t="shared" si="23"/>
        <v>0</v>
      </c>
      <c r="AA56" s="29"/>
      <c r="AB56" s="29"/>
      <c r="AC56" s="29"/>
      <c r="AD56" s="29">
        <f t="shared" si="34"/>
        <v>0</v>
      </c>
      <c r="AE56" s="29">
        <f t="shared" si="24"/>
        <v>17</v>
      </c>
      <c r="AF56" s="29">
        <f t="shared" si="25"/>
        <v>0</v>
      </c>
      <c r="AG56" s="32"/>
      <c r="AH56" s="32"/>
      <c r="AI56" s="32"/>
      <c r="AJ56" s="31">
        <f t="shared" si="35"/>
        <v>0</v>
      </c>
      <c r="AK56" s="31">
        <f t="shared" si="26"/>
        <v>14</v>
      </c>
      <c r="AL56" s="31">
        <f t="shared" si="27"/>
        <v>0</v>
      </c>
    </row>
    <row r="57" spans="2:38" s="33" customFormat="1" x14ac:dyDescent="0.2">
      <c r="B57" s="28" t="s">
        <v>207</v>
      </c>
      <c r="C57" s="28" t="s">
        <v>46</v>
      </c>
      <c r="D57" s="29" t="s">
        <v>15</v>
      </c>
      <c r="E57" s="29" t="s">
        <v>17</v>
      </c>
      <c r="F57" s="29">
        <f t="shared" si="28"/>
        <v>5</v>
      </c>
      <c r="G57" s="29">
        <f t="shared" si="29"/>
        <v>2079</v>
      </c>
      <c r="H57" s="30">
        <f t="shared" si="30"/>
        <v>519.75</v>
      </c>
      <c r="I57" s="31">
        <v>506</v>
      </c>
      <c r="J57" s="31">
        <v>60</v>
      </c>
      <c r="K57" s="31">
        <v>5</v>
      </c>
      <c r="L57" s="31">
        <f t="shared" si="31"/>
        <v>506.00600004999995</v>
      </c>
      <c r="M57" s="31">
        <f t="shared" si="18"/>
        <v>8</v>
      </c>
      <c r="N57" s="31">
        <f t="shared" si="19"/>
        <v>3</v>
      </c>
      <c r="O57" s="29">
        <v>534</v>
      </c>
      <c r="P57" s="29">
        <v>60</v>
      </c>
      <c r="Q57" s="29">
        <v>8</v>
      </c>
      <c r="R57" s="29">
        <f t="shared" si="32"/>
        <v>534.00600007999992</v>
      </c>
      <c r="S57" s="29">
        <f t="shared" si="20"/>
        <v>11</v>
      </c>
      <c r="T57" s="29">
        <f t="shared" si="21"/>
        <v>0</v>
      </c>
      <c r="U57" s="31"/>
      <c r="V57" s="31"/>
      <c r="W57" s="31"/>
      <c r="X57" s="31">
        <f t="shared" si="33"/>
        <v>0</v>
      </c>
      <c r="Y57" s="31">
        <f t="shared" si="22"/>
        <v>15</v>
      </c>
      <c r="Z57" s="31">
        <f t="shared" si="23"/>
        <v>0</v>
      </c>
      <c r="AA57" s="29">
        <v>520</v>
      </c>
      <c r="AB57" s="29">
        <v>60</v>
      </c>
      <c r="AC57" s="29">
        <v>6</v>
      </c>
      <c r="AD57" s="29">
        <f t="shared" si="34"/>
        <v>520.00600006000002</v>
      </c>
      <c r="AE57" s="29">
        <f t="shared" si="24"/>
        <v>12</v>
      </c>
      <c r="AF57" s="29">
        <f t="shared" si="25"/>
        <v>0</v>
      </c>
      <c r="AG57" s="32">
        <v>519</v>
      </c>
      <c r="AH57" s="32">
        <v>60</v>
      </c>
      <c r="AI57" s="32">
        <v>5</v>
      </c>
      <c r="AJ57" s="31">
        <f t="shared" si="35"/>
        <v>519.00600005000001</v>
      </c>
      <c r="AK57" s="31">
        <f t="shared" si="26"/>
        <v>9</v>
      </c>
      <c r="AL57" s="31">
        <f t="shared" si="27"/>
        <v>2</v>
      </c>
    </row>
    <row r="58" spans="2:38" s="33" customFormat="1" x14ac:dyDescent="0.2">
      <c r="B58" s="28" t="s">
        <v>87</v>
      </c>
      <c r="C58" s="28" t="s">
        <v>50</v>
      </c>
      <c r="D58" s="29" t="s">
        <v>15</v>
      </c>
      <c r="E58" s="29" t="s">
        <v>17</v>
      </c>
      <c r="F58" s="29">
        <f t="shared" si="28"/>
        <v>2</v>
      </c>
      <c r="G58" s="29">
        <f t="shared" si="29"/>
        <v>2052</v>
      </c>
      <c r="H58" s="30">
        <f t="shared" si="30"/>
        <v>513</v>
      </c>
      <c r="I58" s="31">
        <v>488</v>
      </c>
      <c r="J58" s="31">
        <v>60</v>
      </c>
      <c r="K58" s="31">
        <v>3</v>
      </c>
      <c r="L58" s="31">
        <f t="shared" si="31"/>
        <v>488.00600003</v>
      </c>
      <c r="M58" s="31">
        <f t="shared" si="18"/>
        <v>9</v>
      </c>
      <c r="N58" s="31">
        <f t="shared" si="19"/>
        <v>2</v>
      </c>
      <c r="O58" s="29">
        <v>530</v>
      </c>
      <c r="P58" s="29">
        <v>60</v>
      </c>
      <c r="Q58" s="29">
        <v>15</v>
      </c>
      <c r="R58" s="29">
        <f t="shared" si="32"/>
        <v>530.00600014999998</v>
      </c>
      <c r="S58" s="29">
        <f t="shared" si="20"/>
        <v>13</v>
      </c>
      <c r="T58" s="29">
        <f t="shared" si="21"/>
        <v>0</v>
      </c>
      <c r="U58" s="31">
        <v>509</v>
      </c>
      <c r="V58" s="31">
        <v>60</v>
      </c>
      <c r="W58" s="31">
        <v>12</v>
      </c>
      <c r="X58" s="31">
        <f t="shared" si="33"/>
        <v>509.00600011999995</v>
      </c>
      <c r="Y58" s="31">
        <f t="shared" si="22"/>
        <v>12</v>
      </c>
      <c r="Z58" s="31">
        <f t="shared" si="23"/>
        <v>0</v>
      </c>
      <c r="AA58" s="29">
        <v>525</v>
      </c>
      <c r="AB58" s="29">
        <v>60</v>
      </c>
      <c r="AC58" s="29">
        <v>9</v>
      </c>
      <c r="AD58" s="29">
        <f t="shared" si="34"/>
        <v>525.00600008999993</v>
      </c>
      <c r="AE58" s="29">
        <f t="shared" si="24"/>
        <v>11</v>
      </c>
      <c r="AF58" s="29">
        <f t="shared" si="25"/>
        <v>0</v>
      </c>
      <c r="AG58" s="32"/>
      <c r="AH58" s="32"/>
      <c r="AI58" s="32"/>
      <c r="AJ58" s="31">
        <f t="shared" si="35"/>
        <v>0</v>
      </c>
      <c r="AK58" s="31">
        <f t="shared" si="26"/>
        <v>14</v>
      </c>
      <c r="AL58" s="31">
        <f t="shared" si="27"/>
        <v>0</v>
      </c>
    </row>
    <row r="59" spans="2:38" s="33" customFormat="1" x14ac:dyDescent="0.2">
      <c r="B59" s="28" t="s">
        <v>416</v>
      </c>
      <c r="C59" s="28" t="s">
        <v>211</v>
      </c>
      <c r="D59" s="29" t="s">
        <v>15</v>
      </c>
      <c r="E59" s="29" t="s">
        <v>17</v>
      </c>
      <c r="F59" s="29">
        <f>N59+T59+Z59+AF59+AL59</f>
        <v>1</v>
      </c>
      <c r="G59" s="29">
        <f>I59+O59+U59+AA59+AG59</f>
        <v>312</v>
      </c>
      <c r="H59" s="30">
        <f>AVERAGE(I59,O59,U59,AA59,AG59)</f>
        <v>312</v>
      </c>
      <c r="I59" s="31">
        <v>312</v>
      </c>
      <c r="J59" s="31">
        <v>54</v>
      </c>
      <c r="K59" s="31">
        <v>0</v>
      </c>
      <c r="L59" s="31">
        <f>I59+0.0001*J59+0.00000001*K59</f>
        <v>312.00540000000001</v>
      </c>
      <c r="M59" s="31">
        <f t="shared" si="18"/>
        <v>10</v>
      </c>
      <c r="N59" s="31">
        <f>IF(M59&lt;11,11-M59,0)*IF(L59=0,0,1)</f>
        <v>1</v>
      </c>
      <c r="O59" s="29"/>
      <c r="P59" s="29"/>
      <c r="Q59" s="29"/>
      <c r="R59" s="29">
        <f>O59+0.0001*P59+0.00000001*Q59</f>
        <v>0</v>
      </c>
      <c r="S59" s="29">
        <f t="shared" si="20"/>
        <v>17</v>
      </c>
      <c r="T59" s="29">
        <f>IF(S59&lt;11,11-S59,0)*IF(R59=0,0,1)</f>
        <v>0</v>
      </c>
      <c r="U59" s="31"/>
      <c r="V59" s="31"/>
      <c r="W59" s="31"/>
      <c r="X59" s="31">
        <f>U59+0.0001*V59+0.00000001*W59</f>
        <v>0</v>
      </c>
      <c r="Y59" s="31">
        <f t="shared" si="22"/>
        <v>15</v>
      </c>
      <c r="Z59" s="31">
        <f>IF(Y59&lt;11,11-Y59,0)*IF(X59=0,0,1)</f>
        <v>0</v>
      </c>
      <c r="AA59" s="29"/>
      <c r="AB59" s="29"/>
      <c r="AC59" s="29"/>
      <c r="AD59" s="29">
        <f>AA59+0.0001*AB59+0.00000001*AC59</f>
        <v>0</v>
      </c>
      <c r="AE59" s="29">
        <f t="shared" si="24"/>
        <v>17</v>
      </c>
      <c r="AF59" s="29">
        <f>IF(AE59&lt;11,11-AE59,0)*IF(AD59=0,0,1)</f>
        <v>0</v>
      </c>
      <c r="AG59" s="32"/>
      <c r="AH59" s="32"/>
      <c r="AI59" s="32"/>
      <c r="AJ59" s="31">
        <f>AG59+0.0001*AH59+0.00000001*AI59</f>
        <v>0</v>
      </c>
      <c r="AK59" s="31">
        <f t="shared" si="26"/>
        <v>14</v>
      </c>
      <c r="AL59" s="31">
        <f>IF(AK59&lt;11,11-AK59,0)*IF(AJ59=0,0,1)</f>
        <v>0</v>
      </c>
    </row>
    <row r="60" spans="2:38" s="33" customFormat="1" x14ac:dyDescent="0.2">
      <c r="B60" s="28" t="s">
        <v>317</v>
      </c>
      <c r="C60" s="28" t="s">
        <v>14</v>
      </c>
      <c r="D60" s="29" t="s">
        <v>15</v>
      </c>
      <c r="E60" s="29" t="s">
        <v>17</v>
      </c>
      <c r="F60" s="29">
        <f>N60+T60+Z60+AF60+AL60</f>
        <v>1</v>
      </c>
      <c r="G60" s="29">
        <f>I60+O60+U60+AA60+AG60</f>
        <v>537</v>
      </c>
      <c r="H60" s="30">
        <f>AVERAGE(I60,O60,U60,AA60,AG60)</f>
        <v>537</v>
      </c>
      <c r="I60" s="31"/>
      <c r="J60" s="31"/>
      <c r="K60" s="31"/>
      <c r="L60" s="31">
        <f>I60+0.0001*J60+0.00000001*K60</f>
        <v>0</v>
      </c>
      <c r="M60" s="31">
        <f t="shared" si="18"/>
        <v>11</v>
      </c>
      <c r="N60" s="31">
        <f t="shared" si="19"/>
        <v>0</v>
      </c>
      <c r="O60" s="29">
        <v>537</v>
      </c>
      <c r="P60" s="29">
        <v>60</v>
      </c>
      <c r="Q60" s="29"/>
      <c r="R60" s="29">
        <f>O60+0.0001*P60+0.00000001*Q60</f>
        <v>537.00599999999997</v>
      </c>
      <c r="S60" s="29">
        <f t="shared" si="20"/>
        <v>10</v>
      </c>
      <c r="T60" s="29">
        <f t="shared" si="21"/>
        <v>1</v>
      </c>
      <c r="U60" s="31"/>
      <c r="V60" s="31"/>
      <c r="W60" s="31"/>
      <c r="X60" s="31">
        <f>U60+0.0001*V60+0.00000001*W60</f>
        <v>0</v>
      </c>
      <c r="Y60" s="31">
        <f t="shared" si="22"/>
        <v>15</v>
      </c>
      <c r="Z60" s="31">
        <f t="shared" si="23"/>
        <v>0</v>
      </c>
      <c r="AA60" s="29"/>
      <c r="AB60" s="29"/>
      <c r="AC60" s="29"/>
      <c r="AD60" s="29">
        <f>AA60+0.0001*AB60+0.00000001*AC60</f>
        <v>0</v>
      </c>
      <c r="AE60" s="29">
        <f t="shared" si="24"/>
        <v>17</v>
      </c>
      <c r="AF60" s="29">
        <f t="shared" si="25"/>
        <v>0</v>
      </c>
      <c r="AG60" s="32"/>
      <c r="AH60" s="32"/>
      <c r="AI60" s="32"/>
      <c r="AJ60" s="31">
        <f>AG60+0.0001*AH60+0.00000001*AI60</f>
        <v>0</v>
      </c>
      <c r="AK60" s="31">
        <f t="shared" si="26"/>
        <v>14</v>
      </c>
      <c r="AL60" s="31">
        <f t="shared" si="27"/>
        <v>0</v>
      </c>
    </row>
    <row r="61" spans="2:38" s="33" customFormat="1" x14ac:dyDescent="0.2">
      <c r="B61" s="28" t="s">
        <v>99</v>
      </c>
      <c r="C61" s="28" t="s">
        <v>24</v>
      </c>
      <c r="D61" s="29" t="s">
        <v>15</v>
      </c>
      <c r="E61" s="29" t="s">
        <v>17</v>
      </c>
      <c r="F61" s="29">
        <f t="shared" si="28"/>
        <v>1</v>
      </c>
      <c r="G61" s="29">
        <f t="shared" si="29"/>
        <v>1352</v>
      </c>
      <c r="H61" s="30">
        <f t="shared" si="30"/>
        <v>450.66666666666669</v>
      </c>
      <c r="I61" s="31"/>
      <c r="J61" s="31"/>
      <c r="K61" s="31"/>
      <c r="L61" s="31">
        <f>I61+0.0001*J61+0.00000001*K61</f>
        <v>0</v>
      </c>
      <c r="M61" s="31">
        <f t="shared" si="18"/>
        <v>11</v>
      </c>
      <c r="N61" s="31">
        <f t="shared" si="19"/>
        <v>0</v>
      </c>
      <c r="O61" s="29">
        <v>345</v>
      </c>
      <c r="P61" s="29">
        <v>47</v>
      </c>
      <c r="Q61" s="29">
        <v>1</v>
      </c>
      <c r="R61" s="29">
        <f>O61+0.0001*P61+0.00000001*Q61</f>
        <v>345.00470001000002</v>
      </c>
      <c r="S61" s="29">
        <f t="shared" si="20"/>
        <v>16</v>
      </c>
      <c r="T61" s="29">
        <f t="shared" si="21"/>
        <v>0</v>
      </c>
      <c r="U61" s="31">
        <v>490</v>
      </c>
      <c r="V61" s="31">
        <v>59</v>
      </c>
      <c r="W61" s="31">
        <v>4</v>
      </c>
      <c r="X61" s="31">
        <f>U61+0.0001*V61+0.00000001*W61</f>
        <v>490.00590003999997</v>
      </c>
      <c r="Y61" s="31">
        <f t="shared" si="22"/>
        <v>13</v>
      </c>
      <c r="Z61" s="31">
        <f t="shared" si="23"/>
        <v>0</v>
      </c>
      <c r="AA61" s="29"/>
      <c r="AB61" s="29"/>
      <c r="AC61" s="29"/>
      <c r="AD61" s="29">
        <f>AA61+0.0001*AB61+0.00000001*AC61</f>
        <v>0</v>
      </c>
      <c r="AE61" s="29">
        <f t="shared" si="24"/>
        <v>17</v>
      </c>
      <c r="AF61" s="29">
        <f t="shared" si="25"/>
        <v>0</v>
      </c>
      <c r="AG61" s="32">
        <v>517</v>
      </c>
      <c r="AH61" s="32">
        <v>59</v>
      </c>
      <c r="AI61" s="32">
        <v>6</v>
      </c>
      <c r="AJ61" s="31">
        <f>AG61+0.0001*AH61+0.00000001*AI61</f>
        <v>517.00590006000004</v>
      </c>
      <c r="AK61" s="31">
        <f t="shared" si="26"/>
        <v>10</v>
      </c>
      <c r="AL61" s="31">
        <f t="shared" si="27"/>
        <v>1</v>
      </c>
    </row>
    <row r="62" spans="2:38" s="33" customFormat="1" x14ac:dyDescent="0.2">
      <c r="B62" s="34" t="s">
        <v>164</v>
      </c>
      <c r="C62" s="28" t="s">
        <v>48</v>
      </c>
      <c r="D62" s="29" t="s">
        <v>15</v>
      </c>
      <c r="E62" s="29" t="s">
        <v>53</v>
      </c>
      <c r="F62" s="29">
        <f t="shared" ref="F62:F67" si="36">N62+T62+Z62+AF62+AL62</f>
        <v>0</v>
      </c>
      <c r="G62" s="29">
        <f t="shared" ref="G62:G67" si="37">I62+O62+U62+AA62+AG62</f>
        <v>348</v>
      </c>
      <c r="H62" s="30">
        <f t="shared" ref="H62:H67" si="38">AVERAGE(I62,O62,U62,AA62,AG62)</f>
        <v>348</v>
      </c>
      <c r="I62" s="31"/>
      <c r="J62" s="31"/>
      <c r="K62" s="31"/>
      <c r="L62" s="31">
        <f>I62+0.0001*J62+0.00000001*K62</f>
        <v>0</v>
      </c>
      <c r="M62" s="31">
        <f t="shared" si="18"/>
        <v>11</v>
      </c>
      <c r="N62" s="31">
        <f>IF(M62&lt;11,11-M62,0)*IF(L62=0,0,1)</f>
        <v>0</v>
      </c>
      <c r="O62" s="29"/>
      <c r="P62" s="29"/>
      <c r="Q62" s="29"/>
      <c r="R62" s="29">
        <f>O62+0.0001*P62+0.00000001*Q62</f>
        <v>0</v>
      </c>
      <c r="S62" s="29">
        <f t="shared" si="20"/>
        <v>17</v>
      </c>
      <c r="T62" s="29">
        <f>IF(S62&lt;11,11-S62,0)*IF(R62=0,0,1)</f>
        <v>0</v>
      </c>
      <c r="U62" s="31">
        <v>348</v>
      </c>
      <c r="V62" s="31">
        <v>56</v>
      </c>
      <c r="W62" s="31"/>
      <c r="X62" s="31">
        <f>U62+0.0001*V62+0.00000001*W62</f>
        <v>348.00560000000002</v>
      </c>
      <c r="Y62" s="31">
        <f t="shared" si="22"/>
        <v>14</v>
      </c>
      <c r="Z62" s="31">
        <f>IF(Y62&lt;11,11-Y62,0)*IF(X62=0,0,1)</f>
        <v>0</v>
      </c>
      <c r="AA62" s="29"/>
      <c r="AB62" s="29"/>
      <c r="AC62" s="29"/>
      <c r="AD62" s="29">
        <f>AA62+0.0001*AB62+0.00000001*AC62</f>
        <v>0</v>
      </c>
      <c r="AE62" s="29">
        <f t="shared" si="24"/>
        <v>17</v>
      </c>
      <c r="AF62" s="29">
        <f>IF(AE62&lt;11,11-AE62,0)*IF(AD62=0,0,1)</f>
        <v>0</v>
      </c>
      <c r="AG62" s="32"/>
      <c r="AH62" s="32"/>
      <c r="AI62" s="32"/>
      <c r="AJ62" s="31">
        <f>AG62+0.0001*AH62+0.00000001*AI62</f>
        <v>0</v>
      </c>
      <c r="AK62" s="31">
        <f t="shared" si="26"/>
        <v>14</v>
      </c>
      <c r="AL62" s="31">
        <f>IF(AK62&lt;11,11-AK62,0)*IF(AJ62=0,0,1)</f>
        <v>0</v>
      </c>
    </row>
    <row r="63" spans="2:38" s="33" customFormat="1" x14ac:dyDescent="0.2">
      <c r="B63" s="28" t="s">
        <v>222</v>
      </c>
      <c r="C63" s="28" t="s">
        <v>191</v>
      </c>
      <c r="D63" s="29" t="s">
        <v>15</v>
      </c>
      <c r="E63" s="29" t="s">
        <v>17</v>
      </c>
      <c r="F63" s="29">
        <f t="shared" si="36"/>
        <v>0</v>
      </c>
      <c r="G63" s="29">
        <f t="shared" si="37"/>
        <v>497</v>
      </c>
      <c r="H63" s="30">
        <f t="shared" si="38"/>
        <v>497</v>
      </c>
      <c r="I63" s="31"/>
      <c r="J63" s="31"/>
      <c r="K63" s="31"/>
      <c r="L63" s="31">
        <f>I63+0.0001*J63+0.00000001*K63</f>
        <v>0</v>
      </c>
      <c r="M63" s="31">
        <f t="shared" si="18"/>
        <v>11</v>
      </c>
      <c r="N63" s="31">
        <f>IF(M63&lt;11,11-M63,0)*IF(L63=0,0,1)</f>
        <v>0</v>
      </c>
      <c r="O63" s="29"/>
      <c r="P63" s="29"/>
      <c r="Q63" s="29"/>
      <c r="R63" s="29">
        <f>O63+0.0001*P63+0.00000001*Q63</f>
        <v>0</v>
      </c>
      <c r="S63" s="29">
        <f t="shared" si="20"/>
        <v>17</v>
      </c>
      <c r="T63" s="29">
        <f>IF(S63&lt;11,11-S63,0)*IF(R63=0,0,1)</f>
        <v>0</v>
      </c>
      <c r="U63" s="31"/>
      <c r="V63" s="31"/>
      <c r="W63" s="31"/>
      <c r="X63" s="31">
        <f>U63+0.0001*V63+0.00000001*W63</f>
        <v>0</v>
      </c>
      <c r="Y63" s="31">
        <f t="shared" si="22"/>
        <v>15</v>
      </c>
      <c r="Z63" s="31">
        <f>IF(Y63&lt;11,11-Y63,0)*IF(X63=0,0,1)</f>
        <v>0</v>
      </c>
      <c r="AA63" s="29">
        <v>497</v>
      </c>
      <c r="AB63" s="29">
        <v>60</v>
      </c>
      <c r="AC63" s="29">
        <v>4</v>
      </c>
      <c r="AD63" s="29">
        <f>AA63+0.0001*AB63+0.00000001*AC63</f>
        <v>497.00600003999995</v>
      </c>
      <c r="AE63" s="29">
        <f t="shared" si="24"/>
        <v>14</v>
      </c>
      <c r="AF63" s="29">
        <f>IF(AE63&lt;11,11-AE63,0)*IF(AD63=0,0,1)</f>
        <v>0</v>
      </c>
      <c r="AG63" s="32"/>
      <c r="AH63" s="32"/>
      <c r="AI63" s="32"/>
      <c r="AJ63" s="31">
        <f>AG63+0.0001*AH63+0.00000001*AI63</f>
        <v>0</v>
      </c>
      <c r="AK63" s="31">
        <f t="shared" si="26"/>
        <v>14</v>
      </c>
      <c r="AL63" s="31">
        <f>IF(AK63&lt;11,11-AK63,0)*IF(AJ63=0,0,1)</f>
        <v>0</v>
      </c>
    </row>
    <row r="64" spans="2:38" s="33" customFormat="1" x14ac:dyDescent="0.2">
      <c r="B64" s="28" t="s">
        <v>71</v>
      </c>
      <c r="C64" s="28" t="s">
        <v>24</v>
      </c>
      <c r="D64" s="29" t="s">
        <v>15</v>
      </c>
      <c r="E64" s="29" t="s">
        <v>17</v>
      </c>
      <c r="F64" s="29">
        <f t="shared" si="36"/>
        <v>0</v>
      </c>
      <c r="G64" s="29">
        <f t="shared" si="37"/>
        <v>505</v>
      </c>
      <c r="H64" s="30">
        <f t="shared" si="38"/>
        <v>505</v>
      </c>
      <c r="I64" s="31"/>
      <c r="J64" s="31"/>
      <c r="K64" s="31"/>
      <c r="L64" s="31">
        <f t="shared" si="31"/>
        <v>0</v>
      </c>
      <c r="M64" s="31">
        <f t="shared" si="18"/>
        <v>11</v>
      </c>
      <c r="N64" s="31">
        <f t="shared" si="19"/>
        <v>0</v>
      </c>
      <c r="O64" s="29"/>
      <c r="P64" s="29"/>
      <c r="Q64" s="29"/>
      <c r="R64" s="29">
        <f t="shared" si="32"/>
        <v>0</v>
      </c>
      <c r="S64" s="29">
        <f t="shared" si="20"/>
        <v>17</v>
      </c>
      <c r="T64" s="29">
        <f t="shared" si="21"/>
        <v>0</v>
      </c>
      <c r="U64" s="31"/>
      <c r="V64" s="31"/>
      <c r="W64" s="31"/>
      <c r="X64" s="31">
        <f t="shared" si="33"/>
        <v>0</v>
      </c>
      <c r="Y64" s="31">
        <f t="shared" si="22"/>
        <v>15</v>
      </c>
      <c r="Z64" s="31">
        <f t="shared" si="23"/>
        <v>0</v>
      </c>
      <c r="AA64" s="29"/>
      <c r="AB64" s="29"/>
      <c r="AC64" s="29"/>
      <c r="AD64" s="29">
        <f t="shared" si="34"/>
        <v>0</v>
      </c>
      <c r="AE64" s="29">
        <f t="shared" si="24"/>
        <v>17</v>
      </c>
      <c r="AF64" s="29">
        <f t="shared" si="25"/>
        <v>0</v>
      </c>
      <c r="AG64" s="32">
        <v>505</v>
      </c>
      <c r="AH64" s="32">
        <v>60</v>
      </c>
      <c r="AI64" s="32">
        <v>5</v>
      </c>
      <c r="AJ64" s="31">
        <f t="shared" si="35"/>
        <v>505.00600004999995</v>
      </c>
      <c r="AK64" s="31">
        <f t="shared" si="26"/>
        <v>12</v>
      </c>
      <c r="AL64" s="31">
        <f t="shared" si="27"/>
        <v>0</v>
      </c>
    </row>
    <row r="65" spans="2:38" s="33" customFormat="1" x14ac:dyDescent="0.2">
      <c r="B65" s="28" t="s">
        <v>221</v>
      </c>
      <c r="C65" s="28" t="s">
        <v>24</v>
      </c>
      <c r="D65" s="29" t="s">
        <v>15</v>
      </c>
      <c r="E65" s="29" t="s">
        <v>53</v>
      </c>
      <c r="F65" s="29">
        <f t="shared" si="36"/>
        <v>0</v>
      </c>
      <c r="G65" s="29">
        <f t="shared" si="37"/>
        <v>1010</v>
      </c>
      <c r="H65" s="30">
        <f t="shared" si="38"/>
        <v>505</v>
      </c>
      <c r="I65" s="31"/>
      <c r="J65" s="31"/>
      <c r="K65" s="31"/>
      <c r="L65" s="31">
        <f>I65+0.0001*J65+0.00000001*K65</f>
        <v>0</v>
      </c>
      <c r="M65" s="31">
        <f t="shared" si="18"/>
        <v>11</v>
      </c>
      <c r="N65" s="31">
        <f t="shared" si="19"/>
        <v>0</v>
      </c>
      <c r="O65" s="29"/>
      <c r="P65" s="29"/>
      <c r="Q65" s="29"/>
      <c r="R65" s="29">
        <f>O65+0.0001*P65+0.00000001*Q65</f>
        <v>0</v>
      </c>
      <c r="S65" s="29">
        <f t="shared" si="20"/>
        <v>17</v>
      </c>
      <c r="T65" s="29">
        <f t="shared" si="21"/>
        <v>0</v>
      </c>
      <c r="U65" s="31"/>
      <c r="V65" s="31"/>
      <c r="W65" s="31"/>
      <c r="X65" s="31">
        <f>U65+0.0001*V65+0.00000001*W65</f>
        <v>0</v>
      </c>
      <c r="Y65" s="31">
        <f t="shared" si="22"/>
        <v>15</v>
      </c>
      <c r="Z65" s="31">
        <f t="shared" si="23"/>
        <v>0</v>
      </c>
      <c r="AA65" s="29">
        <v>498</v>
      </c>
      <c r="AB65" s="29">
        <v>60</v>
      </c>
      <c r="AC65" s="29">
        <v>5</v>
      </c>
      <c r="AD65" s="29">
        <f>AA65+0.0001*AB65+0.00000001*AC65</f>
        <v>498.00600004999995</v>
      </c>
      <c r="AE65" s="29">
        <f t="shared" si="24"/>
        <v>13</v>
      </c>
      <c r="AF65" s="29">
        <f t="shared" si="25"/>
        <v>0</v>
      </c>
      <c r="AG65" s="32">
        <v>512</v>
      </c>
      <c r="AH65" s="32">
        <v>60</v>
      </c>
      <c r="AI65" s="32">
        <v>8</v>
      </c>
      <c r="AJ65" s="31">
        <f>AG65+0.0001*AH65+0.00000001*AI65</f>
        <v>512.00600007999992</v>
      </c>
      <c r="AK65" s="31">
        <f t="shared" si="26"/>
        <v>11</v>
      </c>
      <c r="AL65" s="31">
        <f t="shared" si="27"/>
        <v>0</v>
      </c>
    </row>
    <row r="66" spans="2:38" s="33" customFormat="1" x14ac:dyDescent="0.2">
      <c r="B66" s="28" t="s">
        <v>154</v>
      </c>
      <c r="C66" s="28" t="s">
        <v>24</v>
      </c>
      <c r="D66" s="29" t="s">
        <v>15</v>
      </c>
      <c r="E66" s="29" t="s">
        <v>53</v>
      </c>
      <c r="F66" s="29">
        <f t="shared" si="36"/>
        <v>0</v>
      </c>
      <c r="G66" s="29">
        <f t="shared" si="37"/>
        <v>977</v>
      </c>
      <c r="H66" s="30">
        <f t="shared" si="38"/>
        <v>488.5</v>
      </c>
      <c r="I66" s="31"/>
      <c r="J66" s="31"/>
      <c r="K66" s="31"/>
      <c r="L66" s="31">
        <f>I66+0.0001*J66+0.00000001*K66</f>
        <v>0</v>
      </c>
      <c r="M66" s="31">
        <f t="shared" si="18"/>
        <v>11</v>
      </c>
      <c r="N66" s="31">
        <f t="shared" si="19"/>
        <v>0</v>
      </c>
      <c r="O66" s="29"/>
      <c r="P66" s="29"/>
      <c r="Q66" s="29"/>
      <c r="R66" s="29">
        <f>O66+0.0001*P66+0.00000001*Q66</f>
        <v>0</v>
      </c>
      <c r="S66" s="29">
        <f t="shared" si="20"/>
        <v>17</v>
      </c>
      <c r="T66" s="29">
        <f t="shared" si="21"/>
        <v>0</v>
      </c>
      <c r="U66" s="31"/>
      <c r="V66" s="31"/>
      <c r="W66" s="31"/>
      <c r="X66" s="31">
        <f>U66+0.0001*V66+0.00000001*W66</f>
        <v>0</v>
      </c>
      <c r="Y66" s="31">
        <f t="shared" si="22"/>
        <v>15</v>
      </c>
      <c r="Z66" s="31">
        <f t="shared" si="23"/>
        <v>0</v>
      </c>
      <c r="AA66" s="29">
        <v>488</v>
      </c>
      <c r="AB66" s="29">
        <v>60</v>
      </c>
      <c r="AC66" s="29">
        <v>5</v>
      </c>
      <c r="AD66" s="29">
        <f>AA66+0.0001*AB66+0.00000001*AC66</f>
        <v>488.00600004999995</v>
      </c>
      <c r="AE66" s="29">
        <f t="shared" si="24"/>
        <v>16</v>
      </c>
      <c r="AF66" s="29">
        <f t="shared" si="25"/>
        <v>0</v>
      </c>
      <c r="AG66" s="32">
        <v>489</v>
      </c>
      <c r="AH66" s="32">
        <v>60</v>
      </c>
      <c r="AI66" s="32">
        <v>2</v>
      </c>
      <c r="AJ66" s="31">
        <f>AG66+0.0001*AH66+0.00000001*AI66</f>
        <v>489.00600001999999</v>
      </c>
      <c r="AK66" s="31">
        <f t="shared" si="26"/>
        <v>13</v>
      </c>
      <c r="AL66" s="31">
        <f t="shared" si="27"/>
        <v>0</v>
      </c>
    </row>
    <row r="67" spans="2:38" s="33" customFormat="1" x14ac:dyDescent="0.2">
      <c r="B67" s="28" t="s">
        <v>193</v>
      </c>
      <c r="C67" s="28" t="s">
        <v>44</v>
      </c>
      <c r="D67" s="29" t="s">
        <v>15</v>
      </c>
      <c r="E67" s="29" t="s">
        <v>17</v>
      </c>
      <c r="F67" s="29">
        <f t="shared" si="36"/>
        <v>0</v>
      </c>
      <c r="G67" s="29">
        <f t="shared" si="37"/>
        <v>1026</v>
      </c>
      <c r="H67" s="30">
        <f t="shared" si="38"/>
        <v>513</v>
      </c>
      <c r="I67" s="31"/>
      <c r="J67" s="31"/>
      <c r="K67" s="31"/>
      <c r="L67" s="31">
        <f>I67+0.0001*J67+0.00000001*K67</f>
        <v>0</v>
      </c>
      <c r="M67" s="31">
        <f t="shared" si="18"/>
        <v>11</v>
      </c>
      <c r="N67" s="31">
        <f t="shared" si="19"/>
        <v>0</v>
      </c>
      <c r="O67" s="29">
        <v>532</v>
      </c>
      <c r="P67" s="29">
        <v>60</v>
      </c>
      <c r="Q67" s="29">
        <v>8</v>
      </c>
      <c r="R67" s="29">
        <f>O67+0.0001*P67+0.00000001*Q67</f>
        <v>532.00600007999992</v>
      </c>
      <c r="S67" s="29">
        <f t="shared" si="20"/>
        <v>12</v>
      </c>
      <c r="T67" s="29">
        <f t="shared" si="21"/>
        <v>0</v>
      </c>
      <c r="U67" s="31"/>
      <c r="V67" s="31"/>
      <c r="W67" s="31"/>
      <c r="X67" s="31">
        <f>U67+0.0001*V67+0.00000001*W67</f>
        <v>0</v>
      </c>
      <c r="Y67" s="31">
        <f t="shared" si="22"/>
        <v>15</v>
      </c>
      <c r="Z67" s="31">
        <f t="shared" si="23"/>
        <v>0</v>
      </c>
      <c r="AA67" s="29">
        <v>494</v>
      </c>
      <c r="AB67" s="29">
        <v>59</v>
      </c>
      <c r="AC67" s="29">
        <v>5</v>
      </c>
      <c r="AD67" s="29">
        <f>AA67+0.0001*AB67+0.00000001*AC67</f>
        <v>494.00590004999998</v>
      </c>
      <c r="AE67" s="29">
        <f t="shared" si="24"/>
        <v>15</v>
      </c>
      <c r="AF67" s="29">
        <f t="shared" si="25"/>
        <v>0</v>
      </c>
      <c r="AG67" s="32"/>
      <c r="AH67" s="32"/>
      <c r="AI67" s="32"/>
      <c r="AJ67" s="31">
        <f>AG67+0.0001*AH67+0.00000001*AI67</f>
        <v>0</v>
      </c>
      <c r="AK67" s="31">
        <f t="shared" si="26"/>
        <v>14</v>
      </c>
      <c r="AL67" s="31">
        <f t="shared" si="27"/>
        <v>0</v>
      </c>
    </row>
    <row r="68" spans="2:38" hidden="1" x14ac:dyDescent="0.2"/>
    <row r="69" spans="2:38" hidden="1" x14ac:dyDescent="0.2"/>
    <row r="70" spans="2:38" hidden="1" x14ac:dyDescent="0.2"/>
    <row r="71" spans="2:38" hidden="1" x14ac:dyDescent="0.2"/>
    <row r="72" spans="2:38" hidden="1" x14ac:dyDescent="0.2"/>
    <row r="73" spans="2:38" hidden="1" x14ac:dyDescent="0.2"/>
    <row r="74" spans="2:38" hidden="1" x14ac:dyDescent="0.2"/>
    <row r="75" spans="2:38" hidden="1" x14ac:dyDescent="0.2"/>
    <row r="76" spans="2:38" hidden="1" x14ac:dyDescent="0.2"/>
    <row r="77" spans="2:38" hidden="1" x14ac:dyDescent="0.2"/>
    <row r="78" spans="2:38" hidden="1" x14ac:dyDescent="0.2"/>
    <row r="79" spans="2:38" hidden="1" x14ac:dyDescent="0.2"/>
    <row r="80" spans="2:3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</sheetData>
  <mergeCells count="15">
    <mergeCell ref="AG31:AL31"/>
    <mergeCell ref="I4:N4"/>
    <mergeCell ref="O4:T4"/>
    <mergeCell ref="U4:Z4"/>
    <mergeCell ref="AA4:AF4"/>
    <mergeCell ref="AG39:AL39"/>
    <mergeCell ref="I39:N39"/>
    <mergeCell ref="O39:T39"/>
    <mergeCell ref="U39:Z39"/>
    <mergeCell ref="AA39:AF39"/>
    <mergeCell ref="AG4:AL4"/>
    <mergeCell ref="I31:N31"/>
    <mergeCell ref="O31:T31"/>
    <mergeCell ref="U31:Z31"/>
    <mergeCell ref="AA31:AF31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All_Scores</vt:lpstr>
      <vt:lpstr>SeptOct</vt:lpstr>
      <vt:lpstr>Nov</vt:lpstr>
      <vt:lpstr>DecJan</vt:lpstr>
      <vt:lpstr>Feb</vt:lpstr>
      <vt:lpstr>Mar</vt:lpstr>
      <vt:lpstr>University Teams</vt:lpstr>
      <vt:lpstr>Team Regional and National</vt:lpstr>
      <vt:lpstr>Compound Barebow Longbow</vt:lpstr>
      <vt:lpstr>Lookup_Data</vt:lpstr>
    </vt:vector>
  </TitlesOfParts>
  <Company>UCLES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somera</dc:creator>
  <cp:lastModifiedBy>u208671</cp:lastModifiedBy>
  <cp:lastPrinted>2003-06-06T09:04:25Z</cp:lastPrinted>
  <dcterms:created xsi:type="dcterms:W3CDTF">2003-03-10T15:37:06Z</dcterms:created>
  <dcterms:modified xsi:type="dcterms:W3CDTF">2020-10-01T13:53:37Z</dcterms:modified>
</cp:coreProperties>
</file>